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Hr Dept\Compensation\Full-Time Classified\"/>
    </mc:Choice>
  </mc:AlternateContent>
  <bookViews>
    <workbookView xWindow="0" yWindow="0" windowWidth="21600" windowHeight="9630"/>
  </bookViews>
  <sheets>
    <sheet name="Sheet1" sheetId="1" r:id="rId1"/>
  </sheets>
  <definedNames>
    <definedName name="_xlnm.Print_Titles" localSheetId="0">Sheet1!$1:$4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7" i="1" l="1"/>
  <c r="Q53" i="1"/>
  <c r="Q49" i="1"/>
  <c r="Q45" i="1"/>
  <c r="Q41" i="1"/>
  <c r="Q37" i="1"/>
  <c r="Q33" i="1"/>
  <c r="Q29" i="1"/>
  <c r="Q25" i="1"/>
  <c r="Q21" i="1"/>
  <c r="Q17" i="1"/>
  <c r="Q13" i="1"/>
  <c r="Q9" i="1"/>
  <c r="Q5" i="1"/>
  <c r="Q14" i="1" l="1"/>
  <c r="P57" i="1"/>
  <c r="O57" i="1" s="1"/>
  <c r="N57" i="1" s="1"/>
  <c r="M57" i="1" s="1"/>
  <c r="L57" i="1" s="1"/>
  <c r="K57" i="1" s="1"/>
  <c r="J57" i="1" s="1"/>
  <c r="I57" i="1" s="1"/>
  <c r="H57" i="1" s="1"/>
  <c r="G57" i="1" s="1"/>
  <c r="F57" i="1" s="1"/>
  <c r="E57" i="1" s="1"/>
  <c r="D57" i="1" s="1"/>
  <c r="C57" i="1" s="1"/>
  <c r="P53" i="1"/>
  <c r="O53" i="1" s="1"/>
  <c r="N53" i="1" s="1"/>
  <c r="M53" i="1" s="1"/>
  <c r="L53" i="1" s="1"/>
  <c r="K53" i="1" s="1"/>
  <c r="J53" i="1" s="1"/>
  <c r="I53" i="1" s="1"/>
  <c r="H53" i="1" s="1"/>
  <c r="G53" i="1" s="1"/>
  <c r="F53" i="1" s="1"/>
  <c r="E53" i="1" s="1"/>
  <c r="D53" i="1" s="1"/>
  <c r="C53" i="1" s="1"/>
  <c r="P49" i="1"/>
  <c r="O49" i="1" s="1"/>
  <c r="N49" i="1" s="1"/>
  <c r="M49" i="1" s="1"/>
  <c r="L49" i="1" s="1"/>
  <c r="K49" i="1" s="1"/>
  <c r="J49" i="1" s="1"/>
  <c r="I49" i="1" s="1"/>
  <c r="H49" i="1" s="1"/>
  <c r="G49" i="1" s="1"/>
  <c r="F49" i="1" s="1"/>
  <c r="E49" i="1" s="1"/>
  <c r="D49" i="1" s="1"/>
  <c r="C49" i="1" s="1"/>
  <c r="P45" i="1"/>
  <c r="O45" i="1" s="1"/>
  <c r="N45" i="1" s="1"/>
  <c r="M45" i="1" s="1"/>
  <c r="L45" i="1" s="1"/>
  <c r="K45" i="1" s="1"/>
  <c r="J45" i="1" s="1"/>
  <c r="I45" i="1" s="1"/>
  <c r="H45" i="1" s="1"/>
  <c r="G45" i="1" s="1"/>
  <c r="F45" i="1" s="1"/>
  <c r="E45" i="1" s="1"/>
  <c r="D45" i="1" s="1"/>
  <c r="C45" i="1" s="1"/>
  <c r="P41" i="1"/>
  <c r="O41" i="1" s="1"/>
  <c r="N41" i="1" s="1"/>
  <c r="M41" i="1" s="1"/>
  <c r="L41" i="1" s="1"/>
  <c r="K41" i="1" s="1"/>
  <c r="J41" i="1" s="1"/>
  <c r="I41" i="1" s="1"/>
  <c r="H41" i="1" s="1"/>
  <c r="G41" i="1" s="1"/>
  <c r="F41" i="1" s="1"/>
  <c r="E41" i="1" s="1"/>
  <c r="D41" i="1" s="1"/>
  <c r="C41" i="1" s="1"/>
  <c r="P37" i="1"/>
  <c r="O37" i="1" s="1"/>
  <c r="N37" i="1" s="1"/>
  <c r="M37" i="1" s="1"/>
  <c r="L37" i="1" s="1"/>
  <c r="K37" i="1" s="1"/>
  <c r="J37" i="1" s="1"/>
  <c r="I37" i="1" s="1"/>
  <c r="H37" i="1" s="1"/>
  <c r="G37" i="1" s="1"/>
  <c r="F37" i="1" s="1"/>
  <c r="E37" i="1" s="1"/>
  <c r="D37" i="1" s="1"/>
  <c r="C37" i="1" s="1"/>
  <c r="P33" i="1"/>
  <c r="O33" i="1" s="1"/>
  <c r="N33" i="1" s="1"/>
  <c r="M33" i="1" s="1"/>
  <c r="L33" i="1" s="1"/>
  <c r="K33" i="1" s="1"/>
  <c r="J33" i="1" s="1"/>
  <c r="I33" i="1" s="1"/>
  <c r="H33" i="1" s="1"/>
  <c r="G33" i="1" s="1"/>
  <c r="F33" i="1" s="1"/>
  <c r="E33" i="1" s="1"/>
  <c r="D33" i="1" s="1"/>
  <c r="C33" i="1" s="1"/>
  <c r="P29" i="1"/>
  <c r="O29" i="1" s="1"/>
  <c r="N29" i="1" s="1"/>
  <c r="M29" i="1" s="1"/>
  <c r="L29" i="1" s="1"/>
  <c r="K29" i="1" s="1"/>
  <c r="J29" i="1" s="1"/>
  <c r="I29" i="1" s="1"/>
  <c r="H29" i="1" s="1"/>
  <c r="G29" i="1" s="1"/>
  <c r="F29" i="1" s="1"/>
  <c r="E29" i="1" s="1"/>
  <c r="D29" i="1" s="1"/>
  <c r="C29" i="1" s="1"/>
  <c r="P25" i="1"/>
  <c r="O25" i="1" s="1"/>
  <c r="N25" i="1" s="1"/>
  <c r="M25" i="1" s="1"/>
  <c r="L25" i="1" s="1"/>
  <c r="K25" i="1" s="1"/>
  <c r="J25" i="1" s="1"/>
  <c r="I25" i="1" s="1"/>
  <c r="H25" i="1" s="1"/>
  <c r="G25" i="1" s="1"/>
  <c r="F25" i="1" s="1"/>
  <c r="E25" i="1" s="1"/>
  <c r="D25" i="1" s="1"/>
  <c r="C25" i="1" s="1"/>
  <c r="P21" i="1"/>
  <c r="O21" i="1" s="1"/>
  <c r="N21" i="1" s="1"/>
  <c r="M21" i="1" s="1"/>
  <c r="L21" i="1" s="1"/>
  <c r="K21" i="1" s="1"/>
  <c r="J21" i="1" s="1"/>
  <c r="I21" i="1" s="1"/>
  <c r="H21" i="1" s="1"/>
  <c r="G21" i="1" s="1"/>
  <c r="F21" i="1" s="1"/>
  <c r="E21" i="1" s="1"/>
  <c r="D21" i="1" s="1"/>
  <c r="C21" i="1" s="1"/>
  <c r="P17" i="1"/>
  <c r="O17" i="1" s="1"/>
  <c r="N17" i="1" s="1"/>
  <c r="M17" i="1" s="1"/>
  <c r="L17" i="1" s="1"/>
  <c r="K17" i="1" s="1"/>
  <c r="J17" i="1" s="1"/>
  <c r="I17" i="1" s="1"/>
  <c r="H17" i="1" s="1"/>
  <c r="G17" i="1" s="1"/>
  <c r="F17" i="1" s="1"/>
  <c r="E17" i="1" s="1"/>
  <c r="D17" i="1" s="1"/>
  <c r="C17" i="1" s="1"/>
  <c r="P13" i="1"/>
  <c r="O13" i="1" s="1"/>
  <c r="N13" i="1" s="1"/>
  <c r="M13" i="1" s="1"/>
  <c r="L13" i="1" s="1"/>
  <c r="K13" i="1" s="1"/>
  <c r="J13" i="1" s="1"/>
  <c r="I13" i="1" s="1"/>
  <c r="H13" i="1" s="1"/>
  <c r="G13" i="1" s="1"/>
  <c r="F13" i="1" s="1"/>
  <c r="E13" i="1" s="1"/>
  <c r="D13" i="1" s="1"/>
  <c r="C13" i="1" s="1"/>
  <c r="C14" i="1" s="1"/>
  <c r="P9" i="1"/>
  <c r="O9" i="1" s="1"/>
  <c r="N9" i="1" s="1"/>
  <c r="M9" i="1" s="1"/>
  <c r="L9" i="1" s="1"/>
  <c r="K9" i="1" s="1"/>
  <c r="J9" i="1" s="1"/>
  <c r="I9" i="1" s="1"/>
  <c r="H9" i="1" s="1"/>
  <c r="G9" i="1" s="1"/>
  <c r="F9" i="1" s="1"/>
  <c r="E9" i="1" s="1"/>
  <c r="D9" i="1" s="1"/>
  <c r="C9" i="1" s="1"/>
  <c r="P5" i="1"/>
  <c r="O5" i="1" s="1"/>
  <c r="N5" i="1" s="1"/>
  <c r="M5" i="1" s="1"/>
  <c r="L5" i="1" s="1"/>
  <c r="K5" i="1" s="1"/>
  <c r="J5" i="1" s="1"/>
  <c r="I5" i="1" s="1"/>
  <c r="H5" i="1" s="1"/>
  <c r="G5" i="1" l="1"/>
  <c r="F5" i="1" s="1"/>
  <c r="E5" i="1" s="1"/>
  <c r="D5" i="1" s="1"/>
  <c r="C5" i="1" l="1"/>
  <c r="O58" i="1" l="1"/>
  <c r="Q58" i="1"/>
  <c r="P58" i="1"/>
  <c r="O59" i="1"/>
  <c r="M58" i="1"/>
  <c r="L58" i="1"/>
  <c r="K58" i="1"/>
  <c r="I58" i="1"/>
  <c r="H58" i="1"/>
  <c r="G59" i="1"/>
  <c r="E58" i="1"/>
  <c r="D58" i="1"/>
  <c r="C59" i="1"/>
  <c r="P55" i="1"/>
  <c r="Q54" i="1"/>
  <c r="P54" i="1"/>
  <c r="O55" i="1"/>
  <c r="M54" i="1"/>
  <c r="L54" i="1"/>
  <c r="K55" i="1"/>
  <c r="I54" i="1"/>
  <c r="H54" i="1"/>
  <c r="G55" i="1"/>
  <c r="E54" i="1"/>
  <c r="D55" i="1"/>
  <c r="C55" i="1"/>
  <c r="I51" i="1"/>
  <c r="Q50" i="1"/>
  <c r="P51" i="1"/>
  <c r="N50" i="1"/>
  <c r="M51" i="1"/>
  <c r="L51" i="1"/>
  <c r="J50" i="1"/>
  <c r="I50" i="1"/>
  <c r="H51" i="1"/>
  <c r="F50" i="1"/>
  <c r="E51" i="1"/>
  <c r="D51" i="1"/>
  <c r="Q47" i="1"/>
  <c r="O46" i="1"/>
  <c r="N47" i="1"/>
  <c r="M47" i="1"/>
  <c r="K46" i="1"/>
  <c r="J46" i="1"/>
  <c r="I47" i="1"/>
  <c r="G46" i="1"/>
  <c r="F47" i="1"/>
  <c r="E47" i="1"/>
  <c r="C46" i="1"/>
  <c r="P42" i="1"/>
  <c r="O42" i="1"/>
  <c r="N43" i="1"/>
  <c r="L42" i="1"/>
  <c r="K43" i="1"/>
  <c r="J43" i="1"/>
  <c r="H42" i="1"/>
  <c r="G42" i="1"/>
  <c r="F43" i="1"/>
  <c r="D42" i="1"/>
  <c r="C43" i="1"/>
  <c r="L38" i="1"/>
  <c r="Q38" i="1"/>
  <c r="P38" i="1"/>
  <c r="O39" i="1"/>
  <c r="M38" i="1"/>
  <c r="L39" i="1"/>
  <c r="K39" i="1"/>
  <c r="I38" i="1"/>
  <c r="H38" i="1"/>
  <c r="G39" i="1"/>
  <c r="E38" i="1"/>
  <c r="D39" i="1"/>
  <c r="C39" i="1"/>
  <c r="N35" i="1"/>
  <c r="Q34" i="1"/>
  <c r="P35" i="1"/>
  <c r="N34" i="1"/>
  <c r="M35" i="1"/>
  <c r="L35" i="1"/>
  <c r="J34" i="1"/>
  <c r="I34" i="1"/>
  <c r="H35" i="1"/>
  <c r="F34" i="1"/>
  <c r="E35" i="1"/>
  <c r="D35" i="1"/>
  <c r="Q31" i="1"/>
  <c r="O30" i="1"/>
  <c r="N31" i="1"/>
  <c r="M31" i="1"/>
  <c r="K30" i="1"/>
  <c r="J30" i="1"/>
  <c r="I31" i="1"/>
  <c r="G30" i="1"/>
  <c r="F30" i="1"/>
  <c r="E31" i="1"/>
  <c r="C30" i="1"/>
  <c r="K26" i="1"/>
  <c r="Q27" i="1"/>
  <c r="P26" i="1"/>
  <c r="O27" i="1"/>
  <c r="N26" i="1"/>
  <c r="M27" i="1"/>
  <c r="L26" i="1"/>
  <c r="K27" i="1"/>
  <c r="J26" i="1"/>
  <c r="I27" i="1"/>
  <c r="H26" i="1"/>
  <c r="G26" i="1"/>
  <c r="F27" i="1"/>
  <c r="E27" i="1"/>
  <c r="D26" i="1"/>
  <c r="C27" i="1"/>
  <c r="L22" i="1"/>
  <c r="Q23" i="1"/>
  <c r="P23" i="1"/>
  <c r="O22" i="1"/>
  <c r="N23" i="1"/>
  <c r="M23" i="1"/>
  <c r="L23" i="1"/>
  <c r="K22" i="1"/>
  <c r="J23" i="1"/>
  <c r="I22" i="1"/>
  <c r="H23" i="1"/>
  <c r="G22" i="1"/>
  <c r="F22" i="1"/>
  <c r="E22" i="1"/>
  <c r="D23" i="1"/>
  <c r="C22" i="1"/>
  <c r="G18" i="1"/>
  <c r="Q19" i="1"/>
  <c r="P18" i="1"/>
  <c r="O19" i="1"/>
  <c r="N18" i="1"/>
  <c r="M19" i="1"/>
  <c r="L18" i="1"/>
  <c r="K19" i="1"/>
  <c r="J18" i="1"/>
  <c r="I19" i="1"/>
  <c r="H18" i="1"/>
  <c r="G19" i="1"/>
  <c r="F18" i="1"/>
  <c r="E19" i="1"/>
  <c r="D18" i="1"/>
  <c r="C19" i="1"/>
  <c r="L15" i="1"/>
  <c r="P15" i="1"/>
  <c r="O14" i="1"/>
  <c r="N15" i="1"/>
  <c r="M14" i="1"/>
  <c r="L14" i="1"/>
  <c r="K14" i="1"/>
  <c r="J15" i="1"/>
  <c r="I14" i="1"/>
  <c r="H15" i="1"/>
  <c r="G14" i="1"/>
  <c r="F15" i="1"/>
  <c r="E14" i="1"/>
  <c r="D15" i="1"/>
  <c r="Q10" i="1"/>
  <c r="P10" i="1"/>
  <c r="O11" i="1"/>
  <c r="N10" i="1"/>
  <c r="M11" i="1"/>
  <c r="L10" i="1"/>
  <c r="K11" i="1"/>
  <c r="J10" i="1"/>
  <c r="I10" i="1"/>
  <c r="H10" i="1"/>
  <c r="G11" i="1"/>
  <c r="F10" i="1"/>
  <c r="E11" i="1"/>
  <c r="D10" i="1"/>
  <c r="C11" i="1"/>
  <c r="L6" i="1"/>
  <c r="D6" i="1"/>
  <c r="Q6" i="1"/>
  <c r="P7" i="1"/>
  <c r="O6" i="1"/>
  <c r="N7" i="1"/>
  <c r="M6" i="1"/>
  <c r="L7" i="1"/>
  <c r="K6" i="1"/>
  <c r="J6" i="1"/>
  <c r="I6" i="1"/>
  <c r="H7" i="1"/>
  <c r="G6" i="1"/>
  <c r="F7" i="1"/>
  <c r="E6" i="1"/>
  <c r="D7" i="1"/>
  <c r="C6" i="1"/>
  <c r="D14" i="1" l="1"/>
  <c r="O18" i="1"/>
  <c r="G27" i="1"/>
  <c r="N30" i="1"/>
  <c r="G47" i="1"/>
  <c r="Q51" i="1"/>
  <c r="D54" i="1"/>
  <c r="H59" i="1"/>
  <c r="N46" i="1"/>
  <c r="L34" i="1"/>
  <c r="O47" i="1"/>
  <c r="D50" i="1"/>
  <c r="O54" i="1"/>
  <c r="P59" i="1"/>
  <c r="J42" i="1"/>
  <c r="D22" i="1"/>
  <c r="F35" i="1"/>
  <c r="M50" i="1"/>
  <c r="H55" i="1"/>
  <c r="I11" i="1"/>
  <c r="F23" i="1"/>
  <c r="E39" i="1"/>
  <c r="D43" i="1"/>
  <c r="L43" i="1"/>
  <c r="F6" i="1"/>
  <c r="N6" i="1"/>
  <c r="I7" i="1"/>
  <c r="Q7" i="1"/>
  <c r="C10" i="1"/>
  <c r="K10" i="1"/>
  <c r="D11" i="1"/>
  <c r="L11" i="1"/>
  <c r="F14" i="1"/>
  <c r="N14" i="1"/>
  <c r="G15" i="1"/>
  <c r="O15" i="1"/>
  <c r="I18" i="1"/>
  <c r="Q18" i="1"/>
  <c r="J19" i="1"/>
  <c r="N22" i="1"/>
  <c r="I23" i="1"/>
  <c r="C26" i="1"/>
  <c r="O26" i="1"/>
  <c r="F31" i="1"/>
  <c r="O31" i="1"/>
  <c r="D34" i="1"/>
  <c r="M34" i="1"/>
  <c r="I35" i="1"/>
  <c r="Q35" i="1"/>
  <c r="D38" i="1"/>
  <c r="O38" i="1"/>
  <c r="H39" i="1"/>
  <c r="P39" i="1"/>
  <c r="K42" i="1"/>
  <c r="G43" i="1"/>
  <c r="O43" i="1"/>
  <c r="Q46" i="1"/>
  <c r="J47" i="1"/>
  <c r="E50" i="1"/>
  <c r="J51" i="1"/>
  <c r="G54" i="1"/>
  <c r="I55" i="1"/>
  <c r="Q55" i="1"/>
  <c r="C58" i="1"/>
  <c r="K59" i="1"/>
  <c r="Q11" i="1"/>
  <c r="H6" i="1"/>
  <c r="P6" i="1"/>
  <c r="J7" i="1"/>
  <c r="E10" i="1"/>
  <c r="M10" i="1"/>
  <c r="H14" i="1"/>
  <c r="P14" i="1"/>
  <c r="C18" i="1"/>
  <c r="K18" i="1"/>
  <c r="H22" i="1"/>
  <c r="P22" i="1"/>
  <c r="F26" i="1"/>
  <c r="Q26" i="1"/>
  <c r="J31" i="1"/>
  <c r="E34" i="1"/>
  <c r="J35" i="1"/>
  <c r="G38" i="1"/>
  <c r="I39" i="1"/>
  <c r="Q39" i="1"/>
  <c r="C42" i="1"/>
  <c r="H43" i="1"/>
  <c r="P43" i="1"/>
  <c r="F46" i="1"/>
  <c r="C47" i="1"/>
  <c r="K47" i="1"/>
  <c r="L55" i="1"/>
  <c r="G58" i="1"/>
  <c r="D59" i="1"/>
  <c r="L59" i="1"/>
  <c r="M39" i="1"/>
  <c r="E7" i="1"/>
  <c r="M7" i="1"/>
  <c r="G10" i="1"/>
  <c r="O10" i="1"/>
  <c r="H11" i="1"/>
  <c r="P11" i="1"/>
  <c r="J14" i="1"/>
  <c r="C15" i="1"/>
  <c r="K15" i="1"/>
  <c r="E18" i="1"/>
  <c r="M18" i="1"/>
  <c r="F19" i="1"/>
  <c r="N19" i="1"/>
  <c r="J22" i="1"/>
  <c r="E23" i="1"/>
  <c r="K31" i="1"/>
  <c r="L50" i="1"/>
  <c r="F51" i="1"/>
  <c r="N51" i="1"/>
  <c r="E55" i="1"/>
  <c r="M55" i="1"/>
  <c r="O23" i="1"/>
  <c r="E42" i="1"/>
  <c r="E43" i="1"/>
  <c r="M42" i="1"/>
  <c r="M43" i="1"/>
  <c r="M22" i="1"/>
  <c r="Q22" i="1"/>
  <c r="K23" i="1"/>
  <c r="M26" i="1"/>
  <c r="H27" i="1"/>
  <c r="N27" i="1"/>
  <c r="D30" i="1"/>
  <c r="D31" i="1"/>
  <c r="H30" i="1"/>
  <c r="H31" i="1"/>
  <c r="L30" i="1"/>
  <c r="L31" i="1"/>
  <c r="P30" i="1"/>
  <c r="P31" i="1"/>
  <c r="I30" i="1"/>
  <c r="Q30" i="1"/>
  <c r="C34" i="1"/>
  <c r="C35" i="1"/>
  <c r="G34" i="1"/>
  <c r="G35" i="1"/>
  <c r="K34" i="1"/>
  <c r="K35" i="1"/>
  <c r="O34" i="1"/>
  <c r="O35" i="1"/>
  <c r="D46" i="1"/>
  <c r="D47" i="1"/>
  <c r="H46" i="1"/>
  <c r="H47" i="1"/>
  <c r="L46" i="1"/>
  <c r="L47" i="1"/>
  <c r="P46" i="1"/>
  <c r="P47" i="1"/>
  <c r="I46" i="1"/>
  <c r="C50" i="1"/>
  <c r="C51" i="1"/>
  <c r="G50" i="1"/>
  <c r="G51" i="1"/>
  <c r="K50" i="1"/>
  <c r="K51" i="1"/>
  <c r="O50" i="1"/>
  <c r="O51" i="1"/>
  <c r="F58" i="1"/>
  <c r="F59" i="1"/>
  <c r="J58" i="1"/>
  <c r="J59" i="1"/>
  <c r="N58" i="1"/>
  <c r="N59" i="1"/>
  <c r="G31" i="1"/>
  <c r="I42" i="1"/>
  <c r="I43" i="1"/>
  <c r="G7" i="1"/>
  <c r="F11" i="1"/>
  <c r="J11" i="1"/>
  <c r="N11" i="1"/>
  <c r="E15" i="1"/>
  <c r="I15" i="1"/>
  <c r="M15" i="1"/>
  <c r="Q15" i="1"/>
  <c r="D19" i="1"/>
  <c r="H19" i="1"/>
  <c r="L19" i="1"/>
  <c r="P19" i="1"/>
  <c r="C23" i="1"/>
  <c r="G23" i="1"/>
  <c r="I26" i="1"/>
  <c r="D27" i="1"/>
  <c r="J27" i="1"/>
  <c r="C31" i="1"/>
  <c r="H34" i="1"/>
  <c r="P34" i="1"/>
  <c r="F38" i="1"/>
  <c r="F39" i="1"/>
  <c r="J38" i="1"/>
  <c r="J39" i="1"/>
  <c r="N38" i="1"/>
  <c r="N39" i="1"/>
  <c r="C38" i="1"/>
  <c r="K38" i="1"/>
  <c r="F42" i="1"/>
  <c r="N42" i="1"/>
  <c r="H50" i="1"/>
  <c r="P50" i="1"/>
  <c r="F54" i="1"/>
  <c r="F55" i="1"/>
  <c r="J54" i="1"/>
  <c r="J55" i="1"/>
  <c r="N54" i="1"/>
  <c r="N55" i="1"/>
  <c r="C54" i="1"/>
  <c r="K54" i="1"/>
  <c r="L27" i="1"/>
  <c r="Q42" i="1"/>
  <c r="Q43" i="1"/>
  <c r="C7" i="1"/>
  <c r="K7" i="1"/>
  <c r="O7" i="1"/>
  <c r="E26" i="1"/>
  <c r="P27" i="1"/>
  <c r="E30" i="1"/>
  <c r="M30" i="1"/>
  <c r="E46" i="1"/>
  <c r="M46" i="1"/>
  <c r="E59" i="1"/>
  <c r="I59" i="1"/>
  <c r="M59" i="1"/>
  <c r="Q59" i="1"/>
</calcChain>
</file>

<file path=xl/sharedStrings.xml><?xml version="1.0" encoding="utf-8"?>
<sst xmlns="http://schemas.openxmlformats.org/spreadsheetml/2006/main" count="77" uniqueCount="37">
  <si>
    <t xml:space="preserve">Classified Salary Schedule </t>
  </si>
  <si>
    <t>Grade</t>
  </si>
  <si>
    <t>Step 1</t>
  </si>
  <si>
    <t>Step 2</t>
  </si>
  <si>
    <t>Step 3</t>
  </si>
  <si>
    <t>Step 4</t>
  </si>
  <si>
    <t>Step 5</t>
  </si>
  <si>
    <t>Step 6</t>
  </si>
  <si>
    <t>Step 7</t>
  </si>
  <si>
    <t>Step 8</t>
  </si>
  <si>
    <t>Step 9</t>
  </si>
  <si>
    <t>Step 10</t>
  </si>
  <si>
    <t>Step 11</t>
  </si>
  <si>
    <t>Step 12</t>
  </si>
  <si>
    <t>Step 13</t>
  </si>
  <si>
    <t>Step 14</t>
  </si>
  <si>
    <t>Step 15</t>
  </si>
  <si>
    <t>Annual</t>
  </si>
  <si>
    <t>Monthly</t>
  </si>
  <si>
    <t>Hourly</t>
  </si>
  <si>
    <t>X</t>
  </si>
  <si>
    <t>IX</t>
  </si>
  <si>
    <t>VIII</t>
  </si>
  <si>
    <t>VII</t>
  </si>
  <si>
    <t>VI</t>
  </si>
  <si>
    <t>V</t>
  </si>
  <si>
    <t>IV</t>
  </si>
  <si>
    <t>III</t>
  </si>
  <si>
    <t xml:space="preserve">                                                 </t>
  </si>
  <si>
    <t>Work Study &amp; Student Tutors Only</t>
  </si>
  <si>
    <t>XT</t>
  </si>
  <si>
    <t>IXT</t>
  </si>
  <si>
    <t>VIIIT</t>
  </si>
  <si>
    <t>VIIT</t>
  </si>
  <si>
    <t>VIT</t>
  </si>
  <si>
    <t>VT</t>
  </si>
  <si>
    <t>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</si>
</sst>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0.5"/>
      <name val="Arial Narrow"/>
      <family val="2"/>
    </font>
    <font>
      <sz val="10.5"/>
      <color theme="1"/>
      <name val="Calibri"/>
      <family val="2"/>
      <scheme val="minor"/>
    </font>
    <font>
      <sz val="10.5"/>
      <name val="Arial Narrow"/>
      <family val="2"/>
    </font>
    <font>
      <sz val="10.5"/>
      <name val="MS Sans Serif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4" fillId="0" borderId="3" applyNumberFormat="0" applyFill="0" applyAlignment="0" applyProtection="0"/>
  </cellStyleXfs>
  <cellXfs count="23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3" xfId="3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5" fillId="0" borderId="0" xfId="0" applyFont="1" applyAlignment="1">
      <alignment horizontal="center"/>
    </xf>
    <xf numFmtId="164" fontId="7" fillId="0" borderId="0" xfId="0" applyNumberFormat="1" applyFont="1"/>
    <xf numFmtId="2" fontId="6" fillId="0" borderId="0" xfId="0" applyNumberFormat="1" applyFont="1"/>
    <xf numFmtId="2" fontId="8" fillId="0" borderId="0" xfId="0" applyNumberFormat="1" applyFont="1"/>
    <xf numFmtId="0" fontId="8" fillId="0" borderId="0" xfId="0" applyFont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164" fontId="7" fillId="2" borderId="0" xfId="0" applyNumberFormat="1" applyFont="1" applyFill="1"/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 vertical="center"/>
    </xf>
    <xf numFmtId="164" fontId="7" fillId="3" borderId="0" xfId="0" applyNumberFormat="1" applyFont="1" applyFill="1"/>
    <xf numFmtId="0" fontId="5" fillId="4" borderId="0" xfId="0" applyFont="1" applyFill="1" applyAlignment="1">
      <alignment horizontal="center"/>
    </xf>
    <xf numFmtId="0" fontId="5" fillId="4" borderId="0" xfId="0" applyFont="1" applyFill="1" applyAlignment="1">
      <alignment horizontal="left" vertical="center"/>
    </xf>
    <xf numFmtId="164" fontId="7" fillId="4" borderId="0" xfId="0" applyNumberFormat="1" applyFont="1" applyFill="1"/>
    <xf numFmtId="0" fontId="5" fillId="4" borderId="0" xfId="0" applyFont="1" applyFill="1" applyAlignment="1">
      <alignment horizontal="center" vertical="center"/>
    </xf>
    <xf numFmtId="0" fontId="1" fillId="0" borderId="1" xfId="1" applyAlignment="1">
      <alignment horizontal="center"/>
    </xf>
    <xf numFmtId="0" fontId="2" fillId="0" borderId="2" xfId="2" applyAlignment="1">
      <alignment horizontal="center"/>
    </xf>
  </cellXfs>
  <cellStyles count="4">
    <cellStyle name="Heading 1" xfId="1" builtinId="16"/>
    <cellStyle name="Heading 2" xfId="2" builtinId="17"/>
    <cellStyle name="Heading 3" xfId="3" builtinId="18"/>
    <cellStyle name="Normal" xfId="0" builtinId="0"/>
  </cellStyles>
  <dxfs count="36">
    <dxf>
      <font>
        <strike val="0"/>
        <outline val="0"/>
        <shadow val="0"/>
        <u val="none"/>
        <vertAlign val="baseline"/>
        <sz val="10.5"/>
        <color auto="1"/>
        <name val="Arial Narrow"/>
        <scheme val="none"/>
      </font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.5"/>
        <color auto="1"/>
        <name val="Arial Narrow"/>
        <scheme val="none"/>
      </font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.5"/>
        <color auto="1"/>
        <name val="Arial Narrow"/>
        <scheme val="none"/>
      </font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.5"/>
        <color auto="1"/>
        <name val="Arial Narrow"/>
        <scheme val="none"/>
      </font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.5"/>
        <color auto="1"/>
        <name val="Arial Narrow"/>
        <scheme val="none"/>
      </font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.5"/>
        <color auto="1"/>
        <name val="Arial Narrow"/>
        <scheme val="none"/>
      </font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.5"/>
        <color auto="1"/>
        <name val="Arial Narrow"/>
        <scheme val="none"/>
      </font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.5"/>
        <color auto="1"/>
        <name val="Arial Narrow"/>
        <scheme val="none"/>
      </font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.5"/>
        <color auto="1"/>
        <name val="Arial Narrow"/>
        <scheme val="none"/>
      </font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.5"/>
        <color auto="1"/>
        <name val="Arial Narrow"/>
        <scheme val="none"/>
      </font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.5"/>
        <color auto="1"/>
        <name val="Arial Narrow"/>
        <scheme val="none"/>
      </font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.5"/>
        <color auto="1"/>
        <name val="Arial Narrow"/>
        <scheme val="none"/>
      </font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.5"/>
        <color auto="1"/>
        <name val="Arial Narrow"/>
        <scheme val="none"/>
      </font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.5"/>
        <color auto="1"/>
        <name val="Arial Narrow"/>
        <scheme val="none"/>
      </font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.5"/>
        <color auto="1"/>
        <name val="Arial Narrow"/>
        <scheme val="none"/>
      </font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.5"/>
        <color auto="1"/>
        <name val="Arial Narrow"/>
        <scheme val="none"/>
      </font>
    </dxf>
    <dxf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.5"/>
        <color auto="1"/>
        <name val="Arial Narrow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.5"/>
        <color auto="1"/>
        <name val="Arial Narrow"/>
        <scheme val="none"/>
      </font>
    </dxf>
    <dxf>
      <font>
        <strike val="0"/>
        <outline val="0"/>
        <shadow val="0"/>
        <u val="none"/>
        <vertAlign val="baseline"/>
        <sz val="10.5"/>
        <color auto="1"/>
        <name val="Arial Narrow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4:Q62" headerRowCount="0" totalsRowShown="0" headerRowDxfId="35" dataDxfId="34">
  <tableColumns count="17">
    <tableColumn id="1" name="Column1" headerRowDxfId="33" dataDxfId="32"/>
    <tableColumn id="2" name="Column2" headerRowDxfId="31" dataDxfId="30"/>
    <tableColumn id="3" name="Column3" headerRowDxfId="29" dataDxfId="28"/>
    <tableColumn id="4" name="Column4" headerRowDxfId="27" dataDxfId="26"/>
    <tableColumn id="5" name="Column5" headerRowDxfId="25" dataDxfId="24"/>
    <tableColumn id="6" name="Column6" headerRowDxfId="23" dataDxfId="22"/>
    <tableColumn id="7" name="Column7" headerRowDxfId="21" dataDxfId="20"/>
    <tableColumn id="8" name="Column8" headerRowDxfId="19" dataDxfId="18"/>
    <tableColumn id="9" name="Column9" headerRowDxfId="17" dataDxfId="16"/>
    <tableColumn id="10" name="Column10" headerRowDxfId="15" dataDxfId="14"/>
    <tableColumn id="11" name="Column11" headerRowDxfId="13" dataDxfId="12"/>
    <tableColumn id="12" name="Column12" headerRowDxfId="11" dataDxfId="10"/>
    <tableColumn id="13" name="Column13" headerRowDxfId="9" dataDxfId="8"/>
    <tableColumn id="14" name="Column14" headerRowDxfId="7" dataDxfId="6"/>
    <tableColumn id="15" name="Column15" headerRowDxfId="5" dataDxfId="4"/>
    <tableColumn id="16" name="Column16" headerRowDxfId="3" dataDxfId="2"/>
    <tableColumn id="17" name="Column17" headerRowDxfId="1" dataDxfId="0"/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9"/>
  <sheetViews>
    <sheetView tabSelected="1" zoomScaleNormal="100" workbookViewId="0">
      <pane ySplit="4" topLeftCell="A5" activePane="bottomLeft" state="frozen"/>
      <selection pane="bottomLeft" activeCell="F11" sqref="F11"/>
    </sheetView>
  </sheetViews>
  <sheetFormatPr defaultRowHeight="15" x14ac:dyDescent="0.25"/>
  <cols>
    <col min="1" max="1" width="6.28515625" style="1" bestFit="1" customWidth="1"/>
    <col min="2" max="2" width="7.140625" style="2" bestFit="1" customWidth="1"/>
    <col min="3" max="14" width="10.28515625" bestFit="1" customWidth="1"/>
    <col min="15" max="17" width="10.85546875" bestFit="1" customWidth="1"/>
    <col min="18" max="18" width="11.5703125" bestFit="1" customWidth="1"/>
  </cols>
  <sheetData>
    <row r="1" spans="1:18" ht="20.25" thickBot="1" x14ac:dyDescent="0.3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8" ht="18.75" thickTop="1" thickBot="1" x14ac:dyDescent="0.35">
      <c r="A2" s="22" t="s">
        <v>36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8" ht="16.5" thickTop="1" thickBo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8" s="5" customFormat="1" ht="14.25" x14ac:dyDescent="0.25">
      <c r="A4" s="4" t="s">
        <v>1</v>
      </c>
      <c r="B4" s="4"/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</row>
    <row r="5" spans="1:18" s="5" customFormat="1" ht="14.25" x14ac:dyDescent="0.25">
      <c r="A5" s="6"/>
      <c r="B5" s="4" t="s">
        <v>17</v>
      </c>
      <c r="C5" s="7">
        <f>D5/(1+0.029)</f>
        <v>78952.27899712442</v>
      </c>
      <c r="D5" s="7">
        <f t="shared" ref="D5:P5" si="0">E5/(1+0.029)</f>
        <v>81241.895088041027</v>
      </c>
      <c r="E5" s="7">
        <f t="shared" si="0"/>
        <v>83597.91004559421</v>
      </c>
      <c r="F5" s="7">
        <f t="shared" si="0"/>
        <v>86022.249436916434</v>
      </c>
      <c r="G5" s="7">
        <f>H5/(1+0.029)</f>
        <v>88516.894670587004</v>
      </c>
      <c r="H5" s="7">
        <f t="shared" si="0"/>
        <v>91083.884616034018</v>
      </c>
      <c r="I5" s="7">
        <f t="shared" si="0"/>
        <v>93725.317269898995</v>
      </c>
      <c r="J5" s="7">
        <f t="shared" si="0"/>
        <v>96443.351470726062</v>
      </c>
      <c r="K5" s="7">
        <f t="shared" si="0"/>
        <v>99240.20866337711</v>
      </c>
      <c r="L5" s="7">
        <f t="shared" si="0"/>
        <v>102118.17471461504</v>
      </c>
      <c r="M5" s="7">
        <f t="shared" si="0"/>
        <v>105079.60178133888</v>
      </c>
      <c r="N5" s="7">
        <f t="shared" si="0"/>
        <v>108126.91023299769</v>
      </c>
      <c r="O5" s="7">
        <f t="shared" si="0"/>
        <v>111262.59062975462</v>
      </c>
      <c r="P5" s="7">
        <f t="shared" si="0"/>
        <v>114489.20575801749</v>
      </c>
      <c r="Q5" s="7">
        <f>115217.01*1.0225</f>
        <v>117809.39272499998</v>
      </c>
      <c r="R5" s="8"/>
    </row>
    <row r="6" spans="1:18" s="5" customFormat="1" ht="14.25" x14ac:dyDescent="0.25">
      <c r="A6" s="6" t="s">
        <v>30</v>
      </c>
      <c r="B6" s="4" t="s">
        <v>18</v>
      </c>
      <c r="C6" s="7">
        <f t="shared" ref="C6:P6" si="1">C5/12</f>
        <v>6579.3565830937014</v>
      </c>
      <c r="D6" s="7">
        <f t="shared" si="1"/>
        <v>6770.1579240034189</v>
      </c>
      <c r="E6" s="7">
        <f t="shared" si="1"/>
        <v>6966.4925037995172</v>
      </c>
      <c r="F6" s="7">
        <f t="shared" si="1"/>
        <v>7168.5207864097029</v>
      </c>
      <c r="G6" s="7">
        <f t="shared" si="1"/>
        <v>7376.407889215584</v>
      </c>
      <c r="H6" s="7">
        <f t="shared" si="1"/>
        <v>7590.3237180028345</v>
      </c>
      <c r="I6" s="7">
        <f t="shared" si="1"/>
        <v>7810.4431058249165</v>
      </c>
      <c r="J6" s="7">
        <f t="shared" si="1"/>
        <v>8036.9459558938388</v>
      </c>
      <c r="K6" s="7">
        <f t="shared" si="1"/>
        <v>8270.0173886147586</v>
      </c>
      <c r="L6" s="7">
        <f t="shared" si="1"/>
        <v>8509.8478928845871</v>
      </c>
      <c r="M6" s="7">
        <f t="shared" si="1"/>
        <v>8756.633481778239</v>
      </c>
      <c r="N6" s="7">
        <f t="shared" si="1"/>
        <v>9010.5758527498074</v>
      </c>
      <c r="O6" s="7">
        <f t="shared" si="1"/>
        <v>9271.882552479552</v>
      </c>
      <c r="P6" s="7">
        <f t="shared" si="1"/>
        <v>9540.7671465014573</v>
      </c>
      <c r="Q6" s="7">
        <f>Q5/12</f>
        <v>9817.4493937499992</v>
      </c>
      <c r="R6" s="8"/>
    </row>
    <row r="7" spans="1:18" s="5" customFormat="1" ht="14.25" x14ac:dyDescent="0.25">
      <c r="A7" s="6"/>
      <c r="B7" s="4" t="s">
        <v>19</v>
      </c>
      <c r="C7" s="7">
        <f t="shared" ref="C7:P7" si="2">C5/2080</f>
        <v>37.957826440925203</v>
      </c>
      <c r="D7" s="7">
        <f t="shared" si="2"/>
        <v>39.058603407712035</v>
      </c>
      <c r="E7" s="7">
        <f t="shared" si="2"/>
        <v>40.191302906535675</v>
      </c>
      <c r="F7" s="7">
        <f t="shared" si="2"/>
        <v>41.356850690825212</v>
      </c>
      <c r="G7" s="7">
        <f t="shared" si="2"/>
        <v>42.556199360859139</v>
      </c>
      <c r="H7" s="7">
        <f t="shared" si="2"/>
        <v>43.790329142324047</v>
      </c>
      <c r="I7" s="7">
        <f t="shared" si="2"/>
        <v>45.060248687451441</v>
      </c>
      <c r="J7" s="7">
        <f t="shared" si="2"/>
        <v>46.366995899387533</v>
      </c>
      <c r="K7" s="7">
        <f t="shared" si="2"/>
        <v>47.711638780469762</v>
      </c>
      <c r="L7" s="7">
        <f t="shared" si="2"/>
        <v>49.09527630510339</v>
      </c>
      <c r="M7" s="7">
        <f t="shared" si="2"/>
        <v>50.519039317951382</v>
      </c>
      <c r="N7" s="7">
        <f t="shared" si="2"/>
        <v>51.984091458171967</v>
      </c>
      <c r="O7" s="7">
        <f t="shared" si="2"/>
        <v>53.491630110458949</v>
      </c>
      <c r="P7" s="7">
        <f t="shared" si="2"/>
        <v>55.042887383662254</v>
      </c>
      <c r="Q7" s="7">
        <f>Q5/2080</f>
        <v>56.639131117788452</v>
      </c>
      <c r="R7" s="8"/>
    </row>
    <row r="8" spans="1:18" s="5" customFormat="1" ht="14.25" x14ac:dyDescent="0.25">
      <c r="A8" s="6"/>
      <c r="B8" s="4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8"/>
    </row>
    <row r="9" spans="1:18" s="5" customFormat="1" ht="14.25" x14ac:dyDescent="0.25">
      <c r="A9" s="6"/>
      <c r="B9" s="4" t="s">
        <v>17</v>
      </c>
      <c r="C9" s="7">
        <f t="shared" ref="C9:O9" si="3">D9/(1+0.029)</f>
        <v>77308.5666567921</v>
      </c>
      <c r="D9" s="7">
        <f t="shared" si="3"/>
        <v>79550.515089839071</v>
      </c>
      <c r="E9" s="7">
        <f t="shared" si="3"/>
        <v>81857.480027444399</v>
      </c>
      <c r="F9" s="7">
        <f t="shared" si="3"/>
        <v>84231.346948240272</v>
      </c>
      <c r="G9" s="7">
        <f t="shared" si="3"/>
        <v>86674.05600973923</v>
      </c>
      <c r="H9" s="7">
        <f t="shared" si="3"/>
        <v>89187.603634021667</v>
      </c>
      <c r="I9" s="7">
        <f t="shared" si="3"/>
        <v>91774.044139408288</v>
      </c>
      <c r="J9" s="7">
        <f t="shared" si="3"/>
        <v>94435.491419451122</v>
      </c>
      <c r="K9" s="7">
        <f t="shared" si="3"/>
        <v>97174.120670615201</v>
      </c>
      <c r="L9" s="7">
        <f t="shared" si="3"/>
        <v>99992.170170063036</v>
      </c>
      <c r="M9" s="7">
        <f t="shared" si="3"/>
        <v>102891.94310499486</v>
      </c>
      <c r="N9" s="7">
        <f t="shared" si="3"/>
        <v>105875.80945503971</v>
      </c>
      <c r="O9" s="7">
        <f t="shared" si="3"/>
        <v>108946.20792923585</v>
      </c>
      <c r="P9" s="7">
        <f>Q9/(1+0.029)</f>
        <v>112105.64795918368</v>
      </c>
      <c r="Q9" s="7">
        <f>112818.3*1.0225</f>
        <v>115356.71175</v>
      </c>
      <c r="R9" s="8"/>
    </row>
    <row r="10" spans="1:18" s="5" customFormat="1" ht="14.25" x14ac:dyDescent="0.25">
      <c r="A10" s="6" t="s">
        <v>20</v>
      </c>
      <c r="B10" s="4" t="s">
        <v>18</v>
      </c>
      <c r="C10" s="7">
        <f t="shared" ref="C10:P10" si="4">C9/12</f>
        <v>6442.3805547326747</v>
      </c>
      <c r="D10" s="7">
        <f t="shared" si="4"/>
        <v>6629.2095908199226</v>
      </c>
      <c r="E10" s="7">
        <f t="shared" si="4"/>
        <v>6821.4566689536996</v>
      </c>
      <c r="F10" s="7">
        <f t="shared" si="4"/>
        <v>7019.2789123533557</v>
      </c>
      <c r="G10" s="7">
        <f t="shared" si="4"/>
        <v>7222.8380008116028</v>
      </c>
      <c r="H10" s="7">
        <f t="shared" si="4"/>
        <v>7432.3003028351386</v>
      </c>
      <c r="I10" s="7">
        <f t="shared" si="4"/>
        <v>7647.8370116173573</v>
      </c>
      <c r="J10" s="7">
        <f t="shared" si="4"/>
        <v>7869.6242849542605</v>
      </c>
      <c r="K10" s="7">
        <f t="shared" si="4"/>
        <v>8097.8433892179337</v>
      </c>
      <c r="L10" s="7">
        <f t="shared" si="4"/>
        <v>8332.680847505253</v>
      </c>
      <c r="M10" s="7">
        <f t="shared" si="4"/>
        <v>8574.3285920829057</v>
      </c>
      <c r="N10" s="7">
        <f t="shared" si="4"/>
        <v>8822.9841212533083</v>
      </c>
      <c r="O10" s="7">
        <f t="shared" si="4"/>
        <v>9078.8506607696545</v>
      </c>
      <c r="P10" s="7">
        <f t="shared" si="4"/>
        <v>9342.137329931973</v>
      </c>
      <c r="Q10" s="7">
        <f>Q9/12</f>
        <v>9613.0593124999996</v>
      </c>
      <c r="R10" s="8"/>
    </row>
    <row r="11" spans="1:18" s="5" customFormat="1" ht="14.25" x14ac:dyDescent="0.25">
      <c r="A11" s="6"/>
      <c r="B11" s="4" t="s">
        <v>19</v>
      </c>
      <c r="C11" s="7">
        <f t="shared" ref="C11:P11" si="5">C9/2080</f>
        <v>37.167580123457739</v>
      </c>
      <c r="D11" s="7">
        <f t="shared" si="5"/>
        <v>38.245439947038015</v>
      </c>
      <c r="E11" s="7">
        <f t="shared" si="5"/>
        <v>39.354557705502117</v>
      </c>
      <c r="F11" s="7">
        <f t="shared" si="5"/>
        <v>40.495839878961668</v>
      </c>
      <c r="G11" s="7">
        <f t="shared" si="5"/>
        <v>41.670219235451555</v>
      </c>
      <c r="H11" s="7">
        <f t="shared" si="5"/>
        <v>42.878655593279646</v>
      </c>
      <c r="I11" s="7">
        <f t="shared" si="5"/>
        <v>44.122136605484755</v>
      </c>
      <c r="J11" s="7">
        <f t="shared" si="5"/>
        <v>45.40167856704381</v>
      </c>
      <c r="K11" s="7">
        <f t="shared" si="5"/>
        <v>46.718327245488076</v>
      </c>
      <c r="L11" s="7">
        <f t="shared" si="5"/>
        <v>48.07315873560723</v>
      </c>
      <c r="M11" s="7">
        <f t="shared" si="5"/>
        <v>49.467280338939837</v>
      </c>
      <c r="N11" s="7">
        <f t="shared" si="5"/>
        <v>50.901831468769089</v>
      </c>
      <c r="O11" s="7">
        <f t="shared" si="5"/>
        <v>52.377984581363393</v>
      </c>
      <c r="P11" s="7">
        <f t="shared" si="5"/>
        <v>53.896946134222922</v>
      </c>
      <c r="Q11" s="7">
        <f>Q9/2080</f>
        <v>55.459957572115385</v>
      </c>
      <c r="R11" s="8"/>
    </row>
    <row r="12" spans="1:18" s="5" customFormat="1" ht="14.25" x14ac:dyDescent="0.25">
      <c r="A12" s="6"/>
      <c r="B12" s="4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8"/>
    </row>
    <row r="13" spans="1:18" s="5" customFormat="1" ht="14.25" x14ac:dyDescent="0.25">
      <c r="A13" s="6"/>
      <c r="B13" s="4" t="s">
        <v>17</v>
      </c>
      <c r="C13" s="7">
        <f t="shared" ref="C13:O13" si="6">D13/(1+0.029)</f>
        <v>70492.927838100586</v>
      </c>
      <c r="D13" s="7">
        <f t="shared" si="6"/>
        <v>72537.222745405496</v>
      </c>
      <c r="E13" s="7">
        <f t="shared" si="6"/>
        <v>74640.80220502225</v>
      </c>
      <c r="F13" s="7">
        <f t="shared" si="6"/>
        <v>76805.385468967885</v>
      </c>
      <c r="G13" s="7">
        <f t="shared" si="6"/>
        <v>79032.741647567949</v>
      </c>
      <c r="H13" s="7">
        <f t="shared" si="6"/>
        <v>81324.69115534742</v>
      </c>
      <c r="I13" s="7">
        <f t="shared" si="6"/>
        <v>83683.107198852493</v>
      </c>
      <c r="J13" s="7">
        <f t="shared" si="6"/>
        <v>86109.917307619209</v>
      </c>
      <c r="K13" s="7">
        <f t="shared" si="6"/>
        <v>88607.104909540154</v>
      </c>
      <c r="L13" s="7">
        <f t="shared" si="6"/>
        <v>91176.710951916815</v>
      </c>
      <c r="M13" s="7">
        <f t="shared" si="6"/>
        <v>93820.835569522402</v>
      </c>
      <c r="N13" s="7">
        <f t="shared" si="6"/>
        <v>96541.639801038546</v>
      </c>
      <c r="O13" s="7">
        <f t="shared" si="6"/>
        <v>99341.347355268648</v>
      </c>
      <c r="P13" s="7">
        <f>Q13/(1+0.029)</f>
        <v>102222.24642857144</v>
      </c>
      <c r="Q13" s="7">
        <f>102872.07*1.0225</f>
        <v>105186.691575</v>
      </c>
      <c r="R13" s="8"/>
    </row>
    <row r="14" spans="1:18" s="5" customFormat="1" ht="14.25" x14ac:dyDescent="0.25">
      <c r="A14" s="6" t="s">
        <v>31</v>
      </c>
      <c r="B14" s="4" t="s">
        <v>18</v>
      </c>
      <c r="C14" s="7">
        <f>C13/12</f>
        <v>5874.4106531750485</v>
      </c>
      <c r="D14" s="7">
        <f t="shared" ref="D14:P14" si="7">D13/12</f>
        <v>6044.7685621171249</v>
      </c>
      <c r="E14" s="7">
        <f t="shared" si="7"/>
        <v>6220.0668504185205</v>
      </c>
      <c r="F14" s="7">
        <f t="shared" si="7"/>
        <v>6400.4487890806568</v>
      </c>
      <c r="G14" s="7">
        <f t="shared" si="7"/>
        <v>6586.0618039639958</v>
      </c>
      <c r="H14" s="7">
        <f t="shared" si="7"/>
        <v>6777.0575962789517</v>
      </c>
      <c r="I14" s="7">
        <f t="shared" si="7"/>
        <v>6973.5922665710414</v>
      </c>
      <c r="J14" s="7">
        <f t="shared" si="7"/>
        <v>7175.8264423016008</v>
      </c>
      <c r="K14" s="7">
        <f t="shared" si="7"/>
        <v>7383.9254091283465</v>
      </c>
      <c r="L14" s="7">
        <f t="shared" si="7"/>
        <v>7598.0592459930676</v>
      </c>
      <c r="M14" s="7">
        <f t="shared" si="7"/>
        <v>7818.4029641268671</v>
      </c>
      <c r="N14" s="7">
        <f t="shared" si="7"/>
        <v>8045.1366500865452</v>
      </c>
      <c r="O14" s="7">
        <f t="shared" si="7"/>
        <v>8278.4456129390546</v>
      </c>
      <c r="P14" s="7">
        <f t="shared" si="7"/>
        <v>8518.5205357142859</v>
      </c>
      <c r="Q14" s="7">
        <f>Q13/12</f>
        <v>8765.5576312499998</v>
      </c>
      <c r="R14" s="8"/>
    </row>
    <row r="15" spans="1:18" s="5" customFormat="1" ht="14.25" x14ac:dyDescent="0.25">
      <c r="A15" s="6"/>
      <c r="B15" s="4" t="s">
        <v>19</v>
      </c>
      <c r="C15" s="7">
        <f t="shared" ref="C15:P15" si="8">C13/2080</f>
        <v>33.890830691394513</v>
      </c>
      <c r="D15" s="7">
        <f t="shared" si="8"/>
        <v>34.873664781444951</v>
      </c>
      <c r="E15" s="7">
        <f t="shared" si="8"/>
        <v>35.885001060106852</v>
      </c>
      <c r="F15" s="7">
        <f t="shared" si="8"/>
        <v>36.925666090849944</v>
      </c>
      <c r="G15" s="7">
        <f t="shared" si="8"/>
        <v>37.996510407484593</v>
      </c>
      <c r="H15" s="7">
        <f t="shared" si="8"/>
        <v>39.098409209301643</v>
      </c>
      <c r="I15" s="7">
        <f t="shared" si="8"/>
        <v>40.232263076371389</v>
      </c>
      <c r="J15" s="7">
        <f t="shared" si="8"/>
        <v>41.398998705586159</v>
      </c>
      <c r="K15" s="7">
        <f t="shared" si="8"/>
        <v>42.599569668048154</v>
      </c>
      <c r="L15" s="7">
        <f t="shared" si="8"/>
        <v>43.834957188421548</v>
      </c>
      <c r="M15" s="7">
        <f t="shared" si="8"/>
        <v>45.106170946885769</v>
      </c>
      <c r="N15" s="7">
        <f t="shared" si="8"/>
        <v>46.414249904345454</v>
      </c>
      <c r="O15" s="7">
        <f t="shared" si="8"/>
        <v>47.760263151571465</v>
      </c>
      <c r="P15" s="7">
        <f t="shared" si="8"/>
        <v>49.145310782967037</v>
      </c>
      <c r="Q15" s="7">
        <f>Q13/2080</f>
        <v>50.57052479567308</v>
      </c>
      <c r="R15" s="8"/>
    </row>
    <row r="16" spans="1:18" s="5" customFormat="1" ht="14.25" x14ac:dyDescent="0.25">
      <c r="A16" s="6"/>
      <c r="B16" s="4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8"/>
    </row>
    <row r="17" spans="1:18" s="5" customFormat="1" ht="14.25" x14ac:dyDescent="0.25">
      <c r="A17" s="6"/>
      <c r="B17" s="4" t="s">
        <v>17</v>
      </c>
      <c r="C17" s="7">
        <f t="shared" ref="C17:O17" si="9">D17/(1+0.029)</f>
        <v>67814.483466374237</v>
      </c>
      <c r="D17" s="7">
        <f t="shared" si="9"/>
        <v>69781.103486899083</v>
      </c>
      <c r="E17" s="7">
        <f t="shared" si="9"/>
        <v>71804.755488019146</v>
      </c>
      <c r="F17" s="7">
        <f t="shared" si="9"/>
        <v>73887.093397171688</v>
      </c>
      <c r="G17" s="7">
        <f t="shared" si="9"/>
        <v>76029.819105689661</v>
      </c>
      <c r="H17" s="7">
        <f t="shared" si="9"/>
        <v>78234.683859754659</v>
      </c>
      <c r="I17" s="7">
        <f t="shared" si="9"/>
        <v>80503.489691687544</v>
      </c>
      <c r="J17" s="7">
        <f t="shared" si="9"/>
        <v>82838.090892746477</v>
      </c>
      <c r="K17" s="7">
        <f t="shared" si="9"/>
        <v>85240.395528636116</v>
      </c>
      <c r="L17" s="7">
        <f t="shared" si="9"/>
        <v>87712.36699896655</v>
      </c>
      <c r="M17" s="7">
        <f t="shared" si="9"/>
        <v>90256.025641936576</v>
      </c>
      <c r="N17" s="7">
        <f t="shared" si="9"/>
        <v>92873.450385552729</v>
      </c>
      <c r="O17" s="7">
        <f t="shared" si="9"/>
        <v>95566.780446733756</v>
      </c>
      <c r="P17" s="7">
        <f>Q17/(1+0.029)</f>
        <v>98338.217079689028</v>
      </c>
      <c r="Q17" s="7">
        <f>98963.35*1.0225</f>
        <v>101190.025375</v>
      </c>
      <c r="R17" s="8"/>
    </row>
    <row r="18" spans="1:18" s="5" customFormat="1" ht="14.25" x14ac:dyDescent="0.25">
      <c r="A18" s="6" t="s">
        <v>21</v>
      </c>
      <c r="B18" s="4" t="s">
        <v>18</v>
      </c>
      <c r="C18" s="7">
        <f t="shared" ref="C18:P18" si="10">C17/12</f>
        <v>5651.2069555311864</v>
      </c>
      <c r="D18" s="7">
        <f t="shared" si="10"/>
        <v>5815.0919572415905</v>
      </c>
      <c r="E18" s="7">
        <f t="shared" si="10"/>
        <v>5983.7296240015958</v>
      </c>
      <c r="F18" s="7">
        <f t="shared" si="10"/>
        <v>6157.2577830976406</v>
      </c>
      <c r="G18" s="7">
        <f t="shared" si="10"/>
        <v>6335.8182588074715</v>
      </c>
      <c r="H18" s="7">
        <f t="shared" si="10"/>
        <v>6519.5569883128883</v>
      </c>
      <c r="I18" s="7">
        <f t="shared" si="10"/>
        <v>6708.6241409739623</v>
      </c>
      <c r="J18" s="7">
        <f t="shared" si="10"/>
        <v>6903.1742410622064</v>
      </c>
      <c r="K18" s="7">
        <f t="shared" si="10"/>
        <v>7103.3662940530094</v>
      </c>
      <c r="L18" s="7">
        <f t="shared" si="10"/>
        <v>7309.3639165805462</v>
      </c>
      <c r="M18" s="7">
        <f t="shared" si="10"/>
        <v>7521.3354701613816</v>
      </c>
      <c r="N18" s="7">
        <f t="shared" si="10"/>
        <v>7739.4541987960611</v>
      </c>
      <c r="O18" s="7">
        <f t="shared" si="10"/>
        <v>7963.8983705611463</v>
      </c>
      <c r="P18" s="7">
        <f t="shared" si="10"/>
        <v>8194.8514233074184</v>
      </c>
      <c r="Q18" s="7">
        <f>Q17/12</f>
        <v>8432.5021145833325</v>
      </c>
      <c r="R18" s="8"/>
    </row>
    <row r="19" spans="1:18" s="5" customFormat="1" ht="14.25" x14ac:dyDescent="0.25">
      <c r="A19" s="6"/>
      <c r="B19" s="4" t="s">
        <v>19</v>
      </c>
      <c r="C19" s="7">
        <f t="shared" ref="C19:P19" si="11">C17/2080</f>
        <v>32.60311705114146</v>
      </c>
      <c r="D19" s="7">
        <f t="shared" si="11"/>
        <v>33.548607445624562</v>
      </c>
      <c r="E19" s="7">
        <f t="shared" si="11"/>
        <v>34.521517061547669</v>
      </c>
      <c r="F19" s="7">
        <f t="shared" si="11"/>
        <v>35.522641056332539</v>
      </c>
      <c r="G19" s="7">
        <f t="shared" si="11"/>
        <v>36.552797646966184</v>
      </c>
      <c r="H19" s="7">
        <f t="shared" si="11"/>
        <v>37.612828778728201</v>
      </c>
      <c r="I19" s="7">
        <f t="shared" si="11"/>
        <v>38.703600813311319</v>
      </c>
      <c r="J19" s="7">
        <f t="shared" si="11"/>
        <v>39.826005236897345</v>
      </c>
      <c r="K19" s="7">
        <f t="shared" si="11"/>
        <v>40.98095938876736</v>
      </c>
      <c r="L19" s="7">
        <f t="shared" si="11"/>
        <v>42.169407211041609</v>
      </c>
      <c r="M19" s="7">
        <f t="shared" si="11"/>
        <v>43.392320020161819</v>
      </c>
      <c r="N19" s="7">
        <f t="shared" si="11"/>
        <v>44.650697300746508</v>
      </c>
      <c r="O19" s="7">
        <f t="shared" si="11"/>
        <v>45.945567522468153</v>
      </c>
      <c r="P19" s="7">
        <f t="shared" si="11"/>
        <v>47.277988980619725</v>
      </c>
      <c r="Q19" s="7">
        <f>Q17/2080</f>
        <v>48.649050661057693</v>
      </c>
      <c r="R19" s="8"/>
    </row>
    <row r="20" spans="1:18" s="5" customFormat="1" ht="14.25" x14ac:dyDescent="0.25">
      <c r="A20" s="6"/>
      <c r="B20" s="4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8"/>
    </row>
    <row r="21" spans="1:18" s="5" customFormat="1" ht="14.25" x14ac:dyDescent="0.25">
      <c r="A21" s="6"/>
      <c r="B21" s="4" t="s">
        <v>17</v>
      </c>
      <c r="C21" s="7">
        <f t="shared" ref="C21:O21" si="12">D21/(1+0.029)</f>
        <v>62936.665628271927</v>
      </c>
      <c r="D21" s="7">
        <f t="shared" si="12"/>
        <v>64761.828931491807</v>
      </c>
      <c r="E21" s="7">
        <f t="shared" si="12"/>
        <v>66639.921970505064</v>
      </c>
      <c r="F21" s="7">
        <f t="shared" si="12"/>
        <v>68572.479707649705</v>
      </c>
      <c r="G21" s="7">
        <f t="shared" si="12"/>
        <v>70561.081619171542</v>
      </c>
      <c r="H21" s="7">
        <f t="shared" si="12"/>
        <v>72607.352986127516</v>
      </c>
      <c r="I21" s="7">
        <f t="shared" si="12"/>
        <v>74712.966222725212</v>
      </c>
      <c r="J21" s="7">
        <f t="shared" si="12"/>
        <v>76879.642243184237</v>
      </c>
      <c r="K21" s="7">
        <f t="shared" si="12"/>
        <v>79109.151868236571</v>
      </c>
      <c r="L21" s="7">
        <f t="shared" si="12"/>
        <v>81403.317272415428</v>
      </c>
      <c r="M21" s="7">
        <f t="shared" si="12"/>
        <v>83764.01347331547</v>
      </c>
      <c r="N21" s="7">
        <f t="shared" si="12"/>
        <v>86193.169864041614</v>
      </c>
      <c r="O21" s="7">
        <f t="shared" si="12"/>
        <v>88692.771790098806</v>
      </c>
      <c r="P21" s="7">
        <f>Q21/(1+0.029)</f>
        <v>91264.862172011664</v>
      </c>
      <c r="Q21" s="7">
        <f>91845.03*1.0225</f>
        <v>93911.543174999999</v>
      </c>
      <c r="R21" s="8"/>
    </row>
    <row r="22" spans="1:18" s="5" customFormat="1" ht="14.25" x14ac:dyDescent="0.25">
      <c r="A22" s="6" t="s">
        <v>32</v>
      </c>
      <c r="B22" s="4" t="s">
        <v>18</v>
      </c>
      <c r="C22" s="7">
        <f t="shared" ref="C22:P22" si="13">C21/12</f>
        <v>5244.7221356893269</v>
      </c>
      <c r="D22" s="7">
        <f t="shared" si="13"/>
        <v>5396.8190776243173</v>
      </c>
      <c r="E22" s="7">
        <f t="shared" si="13"/>
        <v>5553.3268308754223</v>
      </c>
      <c r="F22" s="7">
        <f t="shared" si="13"/>
        <v>5714.3733089708085</v>
      </c>
      <c r="G22" s="7">
        <f t="shared" si="13"/>
        <v>5880.0901349309615</v>
      </c>
      <c r="H22" s="7">
        <f t="shared" si="13"/>
        <v>6050.6127488439597</v>
      </c>
      <c r="I22" s="7">
        <f t="shared" si="13"/>
        <v>6226.080518560434</v>
      </c>
      <c r="J22" s="7">
        <f t="shared" si="13"/>
        <v>6406.6368535986867</v>
      </c>
      <c r="K22" s="7">
        <f t="shared" si="13"/>
        <v>6592.4293223530476</v>
      </c>
      <c r="L22" s="7">
        <f t="shared" si="13"/>
        <v>6783.6097727012857</v>
      </c>
      <c r="M22" s="7">
        <f t="shared" si="13"/>
        <v>6980.3344561096228</v>
      </c>
      <c r="N22" s="7">
        <f t="shared" si="13"/>
        <v>7182.7641553368012</v>
      </c>
      <c r="O22" s="7">
        <f t="shared" si="13"/>
        <v>7391.0643158415669</v>
      </c>
      <c r="P22" s="7">
        <f t="shared" si="13"/>
        <v>7605.4051810009723</v>
      </c>
      <c r="Q22" s="7">
        <f>Q21/12</f>
        <v>7825.9619312499999</v>
      </c>
      <c r="R22" s="8"/>
    </row>
    <row r="23" spans="1:18" s="5" customFormat="1" ht="14.25" x14ac:dyDescent="0.25">
      <c r="A23" s="6"/>
      <c r="B23" s="4" t="s">
        <v>19</v>
      </c>
      <c r="C23" s="7">
        <f t="shared" ref="C23:P23" si="14">C21/2080</f>
        <v>30.258012321284582</v>
      </c>
      <c r="D23" s="7">
        <f t="shared" si="14"/>
        <v>31.13549467860183</v>
      </c>
      <c r="E23" s="7">
        <f t="shared" si="14"/>
        <v>32.038424024281284</v>
      </c>
      <c r="F23" s="7">
        <f t="shared" si="14"/>
        <v>32.967538320985433</v>
      </c>
      <c r="G23" s="7">
        <f t="shared" si="14"/>
        <v>33.923596932294011</v>
      </c>
      <c r="H23" s="7">
        <f t="shared" si="14"/>
        <v>34.907381243330533</v>
      </c>
      <c r="I23" s="7">
        <f t="shared" si="14"/>
        <v>35.919695299387122</v>
      </c>
      <c r="J23" s="7">
        <f t="shared" si="14"/>
        <v>36.961366463069346</v>
      </c>
      <c r="K23" s="7">
        <f t="shared" si="14"/>
        <v>38.033246090498352</v>
      </c>
      <c r="L23" s="7">
        <f t="shared" si="14"/>
        <v>39.136210227122803</v>
      </c>
      <c r="M23" s="7">
        <f t="shared" si="14"/>
        <v>40.27116032370936</v>
      </c>
      <c r="N23" s="7">
        <f t="shared" si="14"/>
        <v>41.43902397309693</v>
      </c>
      <c r="O23" s="7">
        <f t="shared" si="14"/>
        <v>42.640755668316736</v>
      </c>
      <c r="P23" s="7">
        <f t="shared" si="14"/>
        <v>43.877337582697919</v>
      </c>
      <c r="Q23" s="7">
        <f>Q21/2080</f>
        <v>45.149780372596155</v>
      </c>
      <c r="R23" s="8"/>
    </row>
    <row r="24" spans="1:18" s="5" customFormat="1" ht="14.25" x14ac:dyDescent="0.25">
      <c r="A24" s="6"/>
      <c r="B24" s="4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8"/>
    </row>
    <row r="25" spans="1:18" s="5" customFormat="1" ht="14.25" x14ac:dyDescent="0.25">
      <c r="A25" s="6"/>
      <c r="B25" s="4" t="s">
        <v>17</v>
      </c>
      <c r="C25" s="7">
        <f t="shared" ref="C25:O25" si="15">D25/(1+0.029)</f>
        <v>59486.371092956178</v>
      </c>
      <c r="D25" s="7">
        <f t="shared" si="15"/>
        <v>61211.475854651901</v>
      </c>
      <c r="E25" s="7">
        <f t="shared" si="15"/>
        <v>62986.608654436801</v>
      </c>
      <c r="F25" s="7">
        <f t="shared" si="15"/>
        <v>64813.22030541546</v>
      </c>
      <c r="G25" s="7">
        <f t="shared" si="15"/>
        <v>66692.803694272501</v>
      </c>
      <c r="H25" s="7">
        <f t="shared" si="15"/>
        <v>68626.895001406403</v>
      </c>
      <c r="I25" s="7">
        <f t="shared" si="15"/>
        <v>70617.074956447177</v>
      </c>
      <c r="J25" s="7">
        <f t="shared" si="15"/>
        <v>72664.970130184141</v>
      </c>
      <c r="K25" s="7">
        <f t="shared" si="15"/>
        <v>74772.254263959476</v>
      </c>
      <c r="L25" s="7">
        <f t="shared" si="15"/>
        <v>76940.64963761429</v>
      </c>
      <c r="M25" s="7">
        <f t="shared" si="15"/>
        <v>79171.928477105103</v>
      </c>
      <c r="N25" s="7">
        <f t="shared" si="15"/>
        <v>81467.91440294114</v>
      </c>
      <c r="O25" s="7">
        <f t="shared" si="15"/>
        <v>83830.48392062643</v>
      </c>
      <c r="P25" s="7">
        <f>Q25/(1+0.029)</f>
        <v>86261.567954324593</v>
      </c>
      <c r="Q25" s="7">
        <f>86809.93*1.0225</f>
        <v>88763.153424999997</v>
      </c>
      <c r="R25" s="8"/>
    </row>
    <row r="26" spans="1:18" s="5" customFormat="1" ht="14.25" x14ac:dyDescent="0.25">
      <c r="A26" s="6" t="s">
        <v>22</v>
      </c>
      <c r="B26" s="4" t="s">
        <v>18</v>
      </c>
      <c r="C26" s="7">
        <f t="shared" ref="C26:P26" si="16">C25/12</f>
        <v>4957.1975910796818</v>
      </c>
      <c r="D26" s="7">
        <f t="shared" si="16"/>
        <v>5100.9563212209914</v>
      </c>
      <c r="E26" s="7">
        <f t="shared" si="16"/>
        <v>5248.8840545364001</v>
      </c>
      <c r="F26" s="7">
        <f t="shared" si="16"/>
        <v>5401.1016921179553</v>
      </c>
      <c r="G26" s="7">
        <f t="shared" si="16"/>
        <v>5557.7336411893748</v>
      </c>
      <c r="H26" s="7">
        <f t="shared" si="16"/>
        <v>5718.9079167838672</v>
      </c>
      <c r="I26" s="7">
        <f t="shared" si="16"/>
        <v>5884.7562463705981</v>
      </c>
      <c r="J26" s="7">
        <f t="shared" si="16"/>
        <v>6055.4141775153448</v>
      </c>
      <c r="K26" s="7">
        <f t="shared" si="16"/>
        <v>6231.0211886632896</v>
      </c>
      <c r="L26" s="7">
        <f t="shared" si="16"/>
        <v>6411.7208031345244</v>
      </c>
      <c r="M26" s="7">
        <f t="shared" si="16"/>
        <v>6597.6607064254249</v>
      </c>
      <c r="N26" s="7">
        <f t="shared" si="16"/>
        <v>6788.9928669117617</v>
      </c>
      <c r="O26" s="7">
        <f t="shared" si="16"/>
        <v>6985.8736600522025</v>
      </c>
      <c r="P26" s="7">
        <f t="shared" si="16"/>
        <v>7188.4639961937164</v>
      </c>
      <c r="Q26" s="7">
        <f>Q25/12</f>
        <v>7396.9294520833328</v>
      </c>
      <c r="R26" s="8"/>
    </row>
    <row r="27" spans="1:18" s="5" customFormat="1" ht="14.25" x14ac:dyDescent="0.25">
      <c r="A27" s="6"/>
      <c r="B27" s="4" t="s">
        <v>19</v>
      </c>
      <c r="C27" s="7">
        <f t="shared" ref="C27:P27" si="17">C25/2080</f>
        <v>28.599216871613546</v>
      </c>
      <c r="D27" s="7">
        <f t="shared" si="17"/>
        <v>29.428594160890338</v>
      </c>
      <c r="E27" s="7">
        <f t="shared" si="17"/>
        <v>30.282023391556155</v>
      </c>
      <c r="F27" s="7">
        <f t="shared" si="17"/>
        <v>31.160202069911278</v>
      </c>
      <c r="G27" s="7">
        <f t="shared" si="17"/>
        <v>32.063847929938703</v>
      </c>
      <c r="H27" s="7">
        <f t="shared" si="17"/>
        <v>32.993699519906926</v>
      </c>
      <c r="I27" s="7">
        <f t="shared" si="17"/>
        <v>33.950516805984222</v>
      </c>
      <c r="J27" s="7">
        <f t="shared" si="17"/>
        <v>34.93508179335776</v>
      </c>
      <c r="K27" s="7">
        <f t="shared" si="17"/>
        <v>35.948199165365132</v>
      </c>
      <c r="L27" s="7">
        <f t="shared" si="17"/>
        <v>36.990696941160714</v>
      </c>
      <c r="M27" s="7">
        <f t="shared" si="17"/>
        <v>38.063427152454373</v>
      </c>
      <c r="N27" s="7">
        <f t="shared" si="17"/>
        <v>39.167266539875548</v>
      </c>
      <c r="O27" s="7">
        <f t="shared" si="17"/>
        <v>40.303117269531938</v>
      </c>
      <c r="P27" s="7">
        <f t="shared" si="17"/>
        <v>41.471907670348365</v>
      </c>
      <c r="Q27" s="7">
        <f>Q25/2080</f>
        <v>42.674592992788462</v>
      </c>
      <c r="R27" s="8"/>
    </row>
    <row r="28" spans="1:18" s="5" customFormat="1" ht="14.25" x14ac:dyDescent="0.25">
      <c r="A28" s="6"/>
      <c r="B28" s="4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8"/>
    </row>
    <row r="29" spans="1:18" s="5" customFormat="1" ht="14.25" x14ac:dyDescent="0.25">
      <c r="A29" s="6"/>
      <c r="B29" s="4" t="s">
        <v>17</v>
      </c>
      <c r="C29" s="7">
        <f t="shared" ref="C29:O29" si="18">D29/(1+0.029)</f>
        <v>54946.695961333782</v>
      </c>
      <c r="D29" s="7">
        <f t="shared" si="18"/>
        <v>56540.150144212457</v>
      </c>
      <c r="E29" s="7">
        <f t="shared" si="18"/>
        <v>58179.814498394611</v>
      </c>
      <c r="F29" s="7">
        <f t="shared" si="18"/>
        <v>59867.029118848048</v>
      </c>
      <c r="G29" s="7">
        <f t="shared" si="18"/>
        <v>61603.172963294637</v>
      </c>
      <c r="H29" s="7">
        <f t="shared" si="18"/>
        <v>63389.664979230176</v>
      </c>
      <c r="I29" s="7">
        <f t="shared" si="18"/>
        <v>65227.965263627848</v>
      </c>
      <c r="J29" s="7">
        <f t="shared" si="18"/>
        <v>67119.576256273052</v>
      </c>
      <c r="K29" s="7">
        <f t="shared" si="18"/>
        <v>69066.043967704958</v>
      </c>
      <c r="L29" s="7">
        <f t="shared" si="18"/>
        <v>71068.959242768397</v>
      </c>
      <c r="M29" s="7">
        <f t="shared" si="18"/>
        <v>73129.959060808673</v>
      </c>
      <c r="N29" s="7">
        <f t="shared" si="18"/>
        <v>75250.727873572119</v>
      </c>
      <c r="O29" s="7">
        <f t="shared" si="18"/>
        <v>77432.998981905708</v>
      </c>
      <c r="P29" s="7">
        <f>Q29/(1+0.029)</f>
        <v>79678.555952380964</v>
      </c>
      <c r="Q29" s="7">
        <f>80185.07*1.0225</f>
        <v>81989.234075</v>
      </c>
      <c r="R29" s="8"/>
    </row>
    <row r="30" spans="1:18" s="5" customFormat="1" ht="14.25" x14ac:dyDescent="0.25">
      <c r="A30" s="6" t="s">
        <v>33</v>
      </c>
      <c r="B30" s="4" t="s">
        <v>18</v>
      </c>
      <c r="C30" s="7">
        <f t="shared" ref="C30:P30" si="19">C29/12</f>
        <v>4578.8913301111488</v>
      </c>
      <c r="D30" s="7">
        <f t="shared" si="19"/>
        <v>4711.6791786843714</v>
      </c>
      <c r="E30" s="7">
        <f t="shared" si="19"/>
        <v>4848.3178748662176</v>
      </c>
      <c r="F30" s="7">
        <f t="shared" si="19"/>
        <v>4988.9190932373376</v>
      </c>
      <c r="G30" s="7">
        <f t="shared" si="19"/>
        <v>5133.5977469412201</v>
      </c>
      <c r="H30" s="7">
        <f t="shared" si="19"/>
        <v>5282.4720816025147</v>
      </c>
      <c r="I30" s="7">
        <f t="shared" si="19"/>
        <v>5435.663771968987</v>
      </c>
      <c r="J30" s="7">
        <f t="shared" si="19"/>
        <v>5593.2980213560877</v>
      </c>
      <c r="K30" s="7">
        <f t="shared" si="19"/>
        <v>5755.5036639754135</v>
      </c>
      <c r="L30" s="7">
        <f t="shared" si="19"/>
        <v>5922.4132702306997</v>
      </c>
      <c r="M30" s="7">
        <f t="shared" si="19"/>
        <v>6094.1632550673894</v>
      </c>
      <c r="N30" s="7">
        <f t="shared" si="19"/>
        <v>6270.8939894643436</v>
      </c>
      <c r="O30" s="7">
        <f t="shared" si="19"/>
        <v>6452.749915158809</v>
      </c>
      <c r="P30" s="7">
        <f t="shared" si="19"/>
        <v>6639.879662698414</v>
      </c>
      <c r="Q30" s="7">
        <f>Q29/12</f>
        <v>6832.4361729166667</v>
      </c>
      <c r="R30" s="8"/>
    </row>
    <row r="31" spans="1:18" s="5" customFormat="1" ht="14.25" x14ac:dyDescent="0.25">
      <c r="A31" s="6"/>
      <c r="B31" s="4" t="s">
        <v>19</v>
      </c>
      <c r="C31" s="7">
        <f t="shared" ref="C31:P31" si="20">C29/2080</f>
        <v>26.416680750641241</v>
      </c>
      <c r="D31" s="7">
        <f t="shared" si="20"/>
        <v>27.182764492409834</v>
      </c>
      <c r="E31" s="7">
        <f t="shared" si="20"/>
        <v>27.971064662689717</v>
      </c>
      <c r="F31" s="7">
        <f t="shared" si="20"/>
        <v>28.782225537907717</v>
      </c>
      <c r="G31" s="7">
        <f t="shared" si="20"/>
        <v>29.616910078507036</v>
      </c>
      <c r="H31" s="7">
        <f t="shared" si="20"/>
        <v>30.475800470783739</v>
      </c>
      <c r="I31" s="7">
        <f t="shared" si="20"/>
        <v>31.359598684436467</v>
      </c>
      <c r="J31" s="7">
        <f t="shared" si="20"/>
        <v>32.269027046285125</v>
      </c>
      <c r="K31" s="7">
        <f t="shared" si="20"/>
        <v>33.204828830627385</v>
      </c>
      <c r="L31" s="7">
        <f t="shared" si="20"/>
        <v>34.167768866715576</v>
      </c>
      <c r="M31" s="7">
        <f t="shared" si="20"/>
        <v>35.158634163850323</v>
      </c>
      <c r="N31" s="7">
        <f t="shared" si="20"/>
        <v>36.178234554601978</v>
      </c>
      <c r="O31" s="7">
        <f t="shared" si="20"/>
        <v>37.227403356685436</v>
      </c>
      <c r="P31" s="7">
        <f t="shared" si="20"/>
        <v>38.306998054029307</v>
      </c>
      <c r="Q31" s="7">
        <f>Q29/2080</f>
        <v>39.417900997596156</v>
      </c>
      <c r="R31" s="8"/>
    </row>
    <row r="32" spans="1:18" s="5" customFormat="1" ht="14.25" x14ac:dyDescent="0.25">
      <c r="A32" s="6"/>
      <c r="B32" s="4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8"/>
    </row>
    <row r="33" spans="1:18" s="5" customFormat="1" ht="14.25" x14ac:dyDescent="0.25">
      <c r="A33" s="6"/>
      <c r="B33" s="4" t="s">
        <v>17</v>
      </c>
      <c r="C33" s="7">
        <f t="shared" ref="C33:O33" si="21">D33/(1+0.029)</f>
        <v>52181.060575193864</v>
      </c>
      <c r="D33" s="7">
        <f t="shared" si="21"/>
        <v>53694.31133187448</v>
      </c>
      <c r="E33" s="7">
        <f t="shared" si="21"/>
        <v>55251.446360498834</v>
      </c>
      <c r="F33" s="7">
        <f t="shared" si="21"/>
        <v>56853.738304953295</v>
      </c>
      <c r="G33" s="7">
        <f t="shared" si="21"/>
        <v>58502.496715796937</v>
      </c>
      <c r="H33" s="7">
        <f t="shared" si="21"/>
        <v>60199.069120555047</v>
      </c>
      <c r="I33" s="7">
        <f t="shared" si="21"/>
        <v>61944.842125051138</v>
      </c>
      <c r="J33" s="7">
        <f t="shared" si="21"/>
        <v>63741.242546677619</v>
      </c>
      <c r="K33" s="7">
        <f t="shared" si="21"/>
        <v>65589.738580531266</v>
      </c>
      <c r="L33" s="7">
        <f t="shared" si="21"/>
        <v>67491.840999366672</v>
      </c>
      <c r="M33" s="7">
        <f t="shared" si="21"/>
        <v>69449.104388348293</v>
      </c>
      <c r="N33" s="7">
        <f t="shared" si="21"/>
        <v>71463.128415610394</v>
      </c>
      <c r="O33" s="7">
        <f t="shared" si="21"/>
        <v>73535.559139663092</v>
      </c>
      <c r="P33" s="7">
        <f>Q33/(1+0.029)</f>
        <v>75668.09035471332</v>
      </c>
      <c r="Q33" s="7">
        <f>76149.11*1.0225</f>
        <v>77862.464974999995</v>
      </c>
      <c r="R33" s="8"/>
    </row>
    <row r="34" spans="1:18" s="5" customFormat="1" ht="14.25" x14ac:dyDescent="0.25">
      <c r="A34" s="6" t="s">
        <v>23</v>
      </c>
      <c r="B34" s="4" t="s">
        <v>18</v>
      </c>
      <c r="C34" s="7">
        <f t="shared" ref="C34:P34" si="22">C33/12</f>
        <v>4348.421714599489</v>
      </c>
      <c r="D34" s="7">
        <f t="shared" si="22"/>
        <v>4474.5259443228733</v>
      </c>
      <c r="E34" s="7">
        <f t="shared" si="22"/>
        <v>4604.2871967082365</v>
      </c>
      <c r="F34" s="7">
        <f t="shared" si="22"/>
        <v>4737.8115254127742</v>
      </c>
      <c r="G34" s="7">
        <f t="shared" si="22"/>
        <v>4875.2080596497444</v>
      </c>
      <c r="H34" s="7">
        <f t="shared" si="22"/>
        <v>5016.5890933795872</v>
      </c>
      <c r="I34" s="7">
        <f t="shared" si="22"/>
        <v>5162.0701770875949</v>
      </c>
      <c r="J34" s="7">
        <f t="shared" si="22"/>
        <v>5311.7702122231349</v>
      </c>
      <c r="K34" s="7">
        <f t="shared" si="22"/>
        <v>5465.8115483776055</v>
      </c>
      <c r="L34" s="7">
        <f t="shared" si="22"/>
        <v>5624.320083280556</v>
      </c>
      <c r="M34" s="7">
        <f t="shared" si="22"/>
        <v>5787.4253656956907</v>
      </c>
      <c r="N34" s="7">
        <f t="shared" si="22"/>
        <v>5955.2607013008665</v>
      </c>
      <c r="O34" s="7">
        <f t="shared" si="22"/>
        <v>6127.9632616385907</v>
      </c>
      <c r="P34" s="7">
        <f t="shared" si="22"/>
        <v>6305.6741962261103</v>
      </c>
      <c r="Q34" s="7">
        <f>Q33/12</f>
        <v>6488.5387479166666</v>
      </c>
      <c r="R34" s="8"/>
    </row>
    <row r="35" spans="1:18" s="5" customFormat="1" ht="14.25" x14ac:dyDescent="0.25">
      <c r="A35" s="6"/>
      <c r="B35" s="4" t="s">
        <v>19</v>
      </c>
      <c r="C35" s="7">
        <f t="shared" ref="C35:P35" si="23">C33/2080</f>
        <v>25.087048353458588</v>
      </c>
      <c r="D35" s="7">
        <f t="shared" si="23"/>
        <v>25.814572755708884</v>
      </c>
      <c r="E35" s="7">
        <f t="shared" si="23"/>
        <v>26.563195365624438</v>
      </c>
      <c r="F35" s="7">
        <f t="shared" si="23"/>
        <v>27.333528031227544</v>
      </c>
      <c r="G35" s="7">
        <f t="shared" si="23"/>
        <v>28.126200344133142</v>
      </c>
      <c r="H35" s="7">
        <f t="shared" si="23"/>
        <v>28.941860154113002</v>
      </c>
      <c r="I35" s="7">
        <f t="shared" si="23"/>
        <v>29.781174098582277</v>
      </c>
      <c r="J35" s="7">
        <f t="shared" si="23"/>
        <v>30.644828147441164</v>
      </c>
      <c r="K35" s="7">
        <f t="shared" si="23"/>
        <v>31.533528163716955</v>
      </c>
      <c r="L35" s="7">
        <f t="shared" si="23"/>
        <v>32.448000480464749</v>
      </c>
      <c r="M35" s="7">
        <f t="shared" si="23"/>
        <v>33.388992494398217</v>
      </c>
      <c r="N35" s="7">
        <f t="shared" si="23"/>
        <v>34.357273276735768</v>
      </c>
      <c r="O35" s="7">
        <f t="shared" si="23"/>
        <v>35.353634201761103</v>
      </c>
      <c r="P35" s="7">
        <f t="shared" si="23"/>
        <v>36.378889593612172</v>
      </c>
      <c r="Q35" s="7">
        <f>Q33/2080</f>
        <v>37.433877391826918</v>
      </c>
      <c r="R35" s="8"/>
    </row>
    <row r="36" spans="1:18" s="5" customFormat="1" ht="14.25" x14ac:dyDescent="0.25">
      <c r="A36" s="6"/>
      <c r="B36" s="4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8"/>
    </row>
    <row r="37" spans="1:18" s="5" customFormat="1" ht="14.25" x14ac:dyDescent="0.25">
      <c r="A37" s="6"/>
      <c r="B37" s="4" t="s">
        <v>17</v>
      </c>
      <c r="C37" s="7">
        <f t="shared" ref="C37:O37" si="24">D37/(1+0.029)</f>
        <v>50263.125504996679</v>
      </c>
      <c r="D37" s="7">
        <f t="shared" si="24"/>
        <v>51720.756144641578</v>
      </c>
      <c r="E37" s="7">
        <f t="shared" si="24"/>
        <v>53220.658072836181</v>
      </c>
      <c r="F37" s="7">
        <f t="shared" si="24"/>
        <v>54764.057156948424</v>
      </c>
      <c r="G37" s="7">
        <f t="shared" si="24"/>
        <v>56352.214814499923</v>
      </c>
      <c r="H37" s="7">
        <f t="shared" si="24"/>
        <v>57986.429044120414</v>
      </c>
      <c r="I37" s="7">
        <f t="shared" si="24"/>
        <v>59668.035486399902</v>
      </c>
      <c r="J37" s="7">
        <f t="shared" si="24"/>
        <v>61398.408515505493</v>
      </c>
      <c r="K37" s="7">
        <f t="shared" si="24"/>
        <v>63178.962362455146</v>
      </c>
      <c r="L37" s="7">
        <f t="shared" si="24"/>
        <v>65011.15227096634</v>
      </c>
      <c r="M37" s="7">
        <f t="shared" si="24"/>
        <v>66896.475686824357</v>
      </c>
      <c r="N37" s="7">
        <f t="shared" si="24"/>
        <v>68836.473481742258</v>
      </c>
      <c r="O37" s="7">
        <f t="shared" si="24"/>
        <v>70832.731212712781</v>
      </c>
      <c r="P37" s="7">
        <f>Q37/(1+0.029)</f>
        <v>72886.880417881446</v>
      </c>
      <c r="Q37" s="7">
        <f>73350.22*1.0225</f>
        <v>75000.599950000003</v>
      </c>
      <c r="R37" s="8"/>
    </row>
    <row r="38" spans="1:18" s="5" customFormat="1" ht="14.25" x14ac:dyDescent="0.25">
      <c r="A38" s="6" t="s">
        <v>34</v>
      </c>
      <c r="B38" s="4" t="s">
        <v>18</v>
      </c>
      <c r="C38" s="7">
        <f t="shared" ref="C38:P38" si="25">C37/12</f>
        <v>4188.5937920830565</v>
      </c>
      <c r="D38" s="7">
        <f t="shared" si="25"/>
        <v>4310.0630120534652</v>
      </c>
      <c r="E38" s="7">
        <f t="shared" si="25"/>
        <v>4435.0548394030147</v>
      </c>
      <c r="F38" s="7">
        <f t="shared" si="25"/>
        <v>4563.671429745702</v>
      </c>
      <c r="G38" s="7">
        <f t="shared" si="25"/>
        <v>4696.0179012083272</v>
      </c>
      <c r="H38" s="7">
        <f t="shared" si="25"/>
        <v>4832.2024203433675</v>
      </c>
      <c r="I38" s="7">
        <f t="shared" si="25"/>
        <v>4972.3362905333252</v>
      </c>
      <c r="J38" s="7">
        <f t="shared" si="25"/>
        <v>5116.5340429587914</v>
      </c>
      <c r="K38" s="7">
        <f t="shared" si="25"/>
        <v>5264.9135302045952</v>
      </c>
      <c r="L38" s="7">
        <f t="shared" si="25"/>
        <v>5417.5960225805284</v>
      </c>
      <c r="M38" s="7">
        <f t="shared" si="25"/>
        <v>5574.7063072353631</v>
      </c>
      <c r="N38" s="7">
        <f t="shared" si="25"/>
        <v>5736.3727901451884</v>
      </c>
      <c r="O38" s="7">
        <f t="shared" si="25"/>
        <v>5902.7276010593987</v>
      </c>
      <c r="P38" s="7">
        <f t="shared" si="25"/>
        <v>6073.9067014901202</v>
      </c>
      <c r="Q38" s="7">
        <f>Q37/12</f>
        <v>6250.0499958333339</v>
      </c>
      <c r="R38" s="8"/>
    </row>
    <row r="39" spans="1:18" s="5" customFormat="1" ht="14.25" x14ac:dyDescent="0.25">
      <c r="A39" s="6"/>
      <c r="B39" s="4" t="s">
        <v>19</v>
      </c>
      <c r="C39" s="7">
        <f t="shared" ref="C39:P39" si="26">C37/2080</f>
        <v>24.164964185094558</v>
      </c>
      <c r="D39" s="7">
        <f t="shared" si="26"/>
        <v>24.865748146462298</v>
      </c>
      <c r="E39" s="7">
        <f t="shared" si="26"/>
        <v>25.586854842709702</v>
      </c>
      <c r="F39" s="7">
        <f t="shared" si="26"/>
        <v>26.32887363314828</v>
      </c>
      <c r="G39" s="7">
        <f t="shared" si="26"/>
        <v>27.092410968509579</v>
      </c>
      <c r="H39" s="7">
        <f t="shared" si="26"/>
        <v>27.878090886596354</v>
      </c>
      <c r="I39" s="7">
        <f t="shared" si="26"/>
        <v>28.686555522307646</v>
      </c>
      <c r="J39" s="7">
        <f t="shared" si="26"/>
        <v>29.518465632454564</v>
      </c>
      <c r="K39" s="7">
        <f t="shared" si="26"/>
        <v>30.374501135795743</v>
      </c>
      <c r="L39" s="7">
        <f t="shared" si="26"/>
        <v>31.255361668733819</v>
      </c>
      <c r="M39" s="7">
        <f t="shared" si="26"/>
        <v>32.161767157127095</v>
      </c>
      <c r="N39" s="7">
        <f t="shared" si="26"/>
        <v>33.094458404683778</v>
      </c>
      <c r="O39" s="7">
        <f t="shared" si="26"/>
        <v>34.054197698419607</v>
      </c>
      <c r="P39" s="7">
        <f t="shared" si="26"/>
        <v>35.041769431673771</v>
      </c>
      <c r="Q39" s="7">
        <f>Q37/2080</f>
        <v>36.05798074519231</v>
      </c>
      <c r="R39" s="8"/>
    </row>
    <row r="40" spans="1:18" s="5" customFormat="1" ht="14.25" x14ac:dyDescent="0.25">
      <c r="A40" s="6"/>
      <c r="B40" s="4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8"/>
    </row>
    <row r="41" spans="1:18" s="10" customFormat="1" ht="13.5" x14ac:dyDescent="0.2">
      <c r="A41" s="6"/>
      <c r="B41" s="4" t="s">
        <v>17</v>
      </c>
      <c r="C41" s="7">
        <f t="shared" ref="C41:O41" si="27">D41/(1+0.029)</f>
        <v>45772.740295307354</v>
      </c>
      <c r="D41" s="7">
        <f t="shared" si="27"/>
        <v>47100.149763871261</v>
      </c>
      <c r="E41" s="7">
        <f t="shared" si="27"/>
        <v>48466.054107023527</v>
      </c>
      <c r="F41" s="7">
        <f t="shared" si="27"/>
        <v>49871.569676127205</v>
      </c>
      <c r="G41" s="7">
        <f t="shared" si="27"/>
        <v>51317.845196734888</v>
      </c>
      <c r="H41" s="7">
        <f t="shared" si="27"/>
        <v>52806.062707440193</v>
      </c>
      <c r="I41" s="7">
        <f t="shared" si="27"/>
        <v>54337.438525955957</v>
      </c>
      <c r="J41" s="7">
        <f t="shared" si="27"/>
        <v>55913.224243208671</v>
      </c>
      <c r="K41" s="7">
        <f t="shared" si="27"/>
        <v>57534.707746261716</v>
      </c>
      <c r="L41" s="7">
        <f t="shared" si="27"/>
        <v>59203.2142709033</v>
      </c>
      <c r="M41" s="7">
        <f t="shared" si="27"/>
        <v>60920.107484759494</v>
      </c>
      <c r="N41" s="7">
        <f t="shared" si="27"/>
        <v>62686.790601817513</v>
      </c>
      <c r="O41" s="7">
        <f t="shared" si="27"/>
        <v>64504.707529270214</v>
      </c>
      <c r="P41" s="7">
        <f>Q41/(1+0.029)</f>
        <v>66375.344047619044</v>
      </c>
      <c r="Q41" s="7">
        <f>66797.29*1.0225</f>
        <v>68300.229024999993</v>
      </c>
      <c r="R41" s="9"/>
    </row>
    <row r="42" spans="1:18" s="10" customFormat="1" ht="13.5" x14ac:dyDescent="0.2">
      <c r="A42" s="6" t="s">
        <v>24</v>
      </c>
      <c r="B42" s="4" t="s">
        <v>18</v>
      </c>
      <c r="C42" s="7">
        <f t="shared" ref="C42:P42" si="28">C41/12</f>
        <v>3814.3950246089462</v>
      </c>
      <c r="D42" s="7">
        <f t="shared" si="28"/>
        <v>3925.0124803226049</v>
      </c>
      <c r="E42" s="7">
        <f t="shared" si="28"/>
        <v>4038.8378422519604</v>
      </c>
      <c r="F42" s="7">
        <f t="shared" si="28"/>
        <v>4155.9641396772668</v>
      </c>
      <c r="G42" s="7">
        <f t="shared" si="28"/>
        <v>4276.4870997279077</v>
      </c>
      <c r="H42" s="7">
        <f t="shared" si="28"/>
        <v>4400.5052256200161</v>
      </c>
      <c r="I42" s="7">
        <f t="shared" si="28"/>
        <v>4528.1198771629961</v>
      </c>
      <c r="J42" s="7">
        <f t="shared" si="28"/>
        <v>4659.4353536007229</v>
      </c>
      <c r="K42" s="7">
        <f t="shared" si="28"/>
        <v>4794.5589788551433</v>
      </c>
      <c r="L42" s="7">
        <f t="shared" si="28"/>
        <v>4933.6011892419419</v>
      </c>
      <c r="M42" s="7">
        <f t="shared" si="28"/>
        <v>5076.6756237299578</v>
      </c>
      <c r="N42" s="7">
        <f t="shared" si="28"/>
        <v>5223.8992168181258</v>
      </c>
      <c r="O42" s="7">
        <f t="shared" si="28"/>
        <v>5375.3922941058509</v>
      </c>
      <c r="P42" s="7">
        <f t="shared" si="28"/>
        <v>5531.2786706349207</v>
      </c>
      <c r="Q42" s="7">
        <f>Q41/12</f>
        <v>5691.6857520833328</v>
      </c>
      <c r="R42" s="9"/>
    </row>
    <row r="43" spans="1:18" s="10" customFormat="1" ht="13.5" x14ac:dyDescent="0.2">
      <c r="A43" s="6"/>
      <c r="B43" s="4" t="s">
        <v>19</v>
      </c>
      <c r="C43" s="7">
        <f t="shared" ref="C43:P43" si="29">C41/2080</f>
        <v>22.006125141974689</v>
      </c>
      <c r="D43" s="7">
        <f t="shared" si="29"/>
        <v>22.644302771091951</v>
      </c>
      <c r="E43" s="7">
        <f t="shared" si="29"/>
        <v>23.30098755145362</v>
      </c>
      <c r="F43" s="7">
        <f t="shared" si="29"/>
        <v>23.976716190445771</v>
      </c>
      <c r="G43" s="7">
        <f t="shared" si="29"/>
        <v>24.672040959968697</v>
      </c>
      <c r="H43" s="7">
        <f t="shared" si="29"/>
        <v>25.387530147807784</v>
      </c>
      <c r="I43" s="7">
        <f t="shared" si="29"/>
        <v>26.12376852209421</v>
      </c>
      <c r="J43" s="7">
        <f t="shared" si="29"/>
        <v>26.881357809234938</v>
      </c>
      <c r="K43" s="7">
        <f t="shared" si="29"/>
        <v>27.660917185702747</v>
      </c>
      <c r="L43" s="7">
        <f t="shared" si="29"/>
        <v>28.463083784088123</v>
      </c>
      <c r="M43" s="7">
        <f t="shared" si="29"/>
        <v>29.288513213826679</v>
      </c>
      <c r="N43" s="7">
        <f t="shared" si="29"/>
        <v>30.137880097027651</v>
      </c>
      <c r="O43" s="7">
        <f t="shared" si="29"/>
        <v>31.01187861984145</v>
      </c>
      <c r="P43" s="7">
        <f t="shared" si="29"/>
        <v>31.911223099816848</v>
      </c>
      <c r="Q43" s="7">
        <f>Q41/2080</f>
        <v>32.836648569711535</v>
      </c>
      <c r="R43" s="9"/>
    </row>
    <row r="44" spans="1:18" s="5" customFormat="1" ht="14.25" x14ac:dyDescent="0.25">
      <c r="A44" s="6"/>
      <c r="B44" s="4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8"/>
    </row>
    <row r="45" spans="1:18" s="5" customFormat="1" ht="14.25" x14ac:dyDescent="0.25">
      <c r="A45" s="11"/>
      <c r="B45" s="12" t="s">
        <v>17</v>
      </c>
      <c r="C45" s="13">
        <f t="shared" ref="C45:O45" si="30">D45/(1+0.029)</f>
        <v>45138.371530820346</v>
      </c>
      <c r="D45" s="13">
        <f t="shared" si="30"/>
        <v>46447.384305214131</v>
      </c>
      <c r="E45" s="13">
        <f t="shared" si="30"/>
        <v>47794.358450065338</v>
      </c>
      <c r="F45" s="13">
        <f t="shared" si="30"/>
        <v>49180.394845117225</v>
      </c>
      <c r="G45" s="13">
        <f t="shared" si="30"/>
        <v>50606.626295625618</v>
      </c>
      <c r="H45" s="13">
        <f t="shared" si="30"/>
        <v>52074.218458198753</v>
      </c>
      <c r="I45" s="13">
        <f t="shared" si="30"/>
        <v>53584.370793486516</v>
      </c>
      <c r="J45" s="13">
        <f t="shared" si="30"/>
        <v>55138.317546497623</v>
      </c>
      <c r="K45" s="13">
        <f t="shared" si="30"/>
        <v>56737.328755346047</v>
      </c>
      <c r="L45" s="13">
        <f t="shared" si="30"/>
        <v>58382.711289251078</v>
      </c>
      <c r="M45" s="13">
        <f t="shared" si="30"/>
        <v>60075.809916639351</v>
      </c>
      <c r="N45" s="13">
        <f t="shared" si="30"/>
        <v>61818.008404221888</v>
      </c>
      <c r="O45" s="13">
        <f t="shared" si="30"/>
        <v>63610.730647944314</v>
      </c>
      <c r="P45" s="13">
        <f>Q45/(1+0.029)</f>
        <v>65455.441836734695</v>
      </c>
      <c r="Q45" s="13">
        <f>65871.54*1.0225</f>
        <v>67353.649649999992</v>
      </c>
      <c r="R45" s="8"/>
    </row>
    <row r="46" spans="1:18" s="5" customFormat="1" ht="14.25" x14ac:dyDescent="0.25">
      <c r="A46" s="14" t="s">
        <v>35</v>
      </c>
      <c r="B46" s="15" t="s">
        <v>18</v>
      </c>
      <c r="C46" s="16">
        <f t="shared" ref="C46:P46" si="31">C45/12</f>
        <v>3761.5309609016954</v>
      </c>
      <c r="D46" s="16">
        <f t="shared" si="31"/>
        <v>3870.6153587678441</v>
      </c>
      <c r="E46" s="16">
        <f t="shared" si="31"/>
        <v>3982.8632041721116</v>
      </c>
      <c r="F46" s="16">
        <f t="shared" si="31"/>
        <v>4098.3662370931024</v>
      </c>
      <c r="G46" s="16">
        <f t="shared" si="31"/>
        <v>4217.2188579688018</v>
      </c>
      <c r="H46" s="16">
        <f t="shared" si="31"/>
        <v>4339.5182048498964</v>
      </c>
      <c r="I46" s="16">
        <f t="shared" si="31"/>
        <v>4465.3642327905427</v>
      </c>
      <c r="J46" s="16">
        <f t="shared" si="31"/>
        <v>4594.8597955414689</v>
      </c>
      <c r="K46" s="16">
        <f t="shared" si="31"/>
        <v>4728.1107296121709</v>
      </c>
      <c r="L46" s="16">
        <f t="shared" si="31"/>
        <v>4865.2259407709234</v>
      </c>
      <c r="M46" s="16">
        <f t="shared" si="31"/>
        <v>5006.3174930532796</v>
      </c>
      <c r="N46" s="16">
        <f t="shared" si="31"/>
        <v>5151.500700351824</v>
      </c>
      <c r="O46" s="16">
        <f t="shared" si="31"/>
        <v>5300.8942206620259</v>
      </c>
      <c r="P46" s="16">
        <f t="shared" si="31"/>
        <v>5454.6201530612243</v>
      </c>
      <c r="Q46" s="16">
        <f>Q45/12</f>
        <v>5612.8041374999993</v>
      </c>
      <c r="R46" s="8"/>
    </row>
    <row r="47" spans="1:18" s="5" customFormat="1" ht="14.25" x14ac:dyDescent="0.25">
      <c r="A47" s="11"/>
      <c r="B47" s="12" t="s">
        <v>19</v>
      </c>
      <c r="C47" s="13">
        <f t="shared" ref="C47:P47" si="32">C45/2080</f>
        <v>21.701140159048244</v>
      </c>
      <c r="D47" s="13">
        <f t="shared" si="32"/>
        <v>22.33047322366064</v>
      </c>
      <c r="E47" s="13">
        <f t="shared" si="32"/>
        <v>22.978056947146797</v>
      </c>
      <c r="F47" s="13">
        <f t="shared" si="32"/>
        <v>23.644420598614051</v>
      </c>
      <c r="G47" s="13">
        <f t="shared" si="32"/>
        <v>24.330108795973853</v>
      </c>
      <c r="H47" s="13">
        <f t="shared" si="32"/>
        <v>25.035681951057093</v>
      </c>
      <c r="I47" s="13">
        <f t="shared" si="32"/>
        <v>25.761716727637747</v>
      </c>
      <c r="J47" s="13">
        <f t="shared" si="32"/>
        <v>26.508806512739241</v>
      </c>
      <c r="K47" s="13">
        <f t="shared" si="32"/>
        <v>27.277561901608678</v>
      </c>
      <c r="L47" s="13">
        <f t="shared" si="32"/>
        <v>28.068611196755327</v>
      </c>
      <c r="M47" s="13">
        <f t="shared" si="32"/>
        <v>28.882600921461226</v>
      </c>
      <c r="N47" s="13">
        <f t="shared" si="32"/>
        <v>29.720196348183599</v>
      </c>
      <c r="O47" s="13">
        <f t="shared" si="32"/>
        <v>30.58208204228092</v>
      </c>
      <c r="P47" s="13">
        <f t="shared" si="32"/>
        <v>31.468962421507065</v>
      </c>
      <c r="Q47" s="13">
        <f>Q45/2080</f>
        <v>32.381562331730763</v>
      </c>
      <c r="R47" s="8"/>
    </row>
    <row r="48" spans="1:18" s="5" customFormat="1" ht="14.25" x14ac:dyDescent="0.25">
      <c r="A48" s="6"/>
      <c r="B48" s="4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8"/>
    </row>
    <row r="49" spans="1:18" s="5" customFormat="1" ht="14.25" x14ac:dyDescent="0.25">
      <c r="A49" s="6"/>
      <c r="B49" s="4" t="s">
        <v>17</v>
      </c>
      <c r="C49" s="7">
        <f t="shared" ref="C49:O49" si="33">D49/(1+0.029)</f>
        <v>40151.791056693874</v>
      </c>
      <c r="D49" s="7">
        <f t="shared" si="33"/>
        <v>41316.192997337996</v>
      </c>
      <c r="E49" s="7">
        <f t="shared" si="33"/>
        <v>42514.362594260791</v>
      </c>
      <c r="F49" s="7">
        <f t="shared" si="33"/>
        <v>43747.279109494353</v>
      </c>
      <c r="G49" s="7">
        <f t="shared" si="33"/>
        <v>45015.950203669687</v>
      </c>
      <c r="H49" s="7">
        <f t="shared" si="33"/>
        <v>46321.412759576102</v>
      </c>
      <c r="I49" s="7">
        <f t="shared" si="33"/>
        <v>47664.733729603802</v>
      </c>
      <c r="J49" s="7">
        <f t="shared" si="33"/>
        <v>49047.01100776231</v>
      </c>
      <c r="K49" s="7">
        <f t="shared" si="33"/>
        <v>50469.37432698741</v>
      </c>
      <c r="L49" s="7">
        <f t="shared" si="33"/>
        <v>51932.986182470042</v>
      </c>
      <c r="M49" s="7">
        <f t="shared" si="33"/>
        <v>53439.042781761666</v>
      </c>
      <c r="N49" s="7">
        <f t="shared" si="33"/>
        <v>54988.775022432746</v>
      </c>
      <c r="O49" s="7">
        <f t="shared" si="33"/>
        <v>56583.44949808329</v>
      </c>
      <c r="P49" s="7">
        <f>Q49/(1+0.029)</f>
        <v>58224.369533527701</v>
      </c>
      <c r="Q49" s="7">
        <f>58594.5*1.0225</f>
        <v>59912.876250000001</v>
      </c>
      <c r="R49" s="8"/>
    </row>
    <row r="50" spans="1:18" s="5" customFormat="1" ht="14.25" x14ac:dyDescent="0.25">
      <c r="A50" s="6" t="s">
        <v>25</v>
      </c>
      <c r="B50" s="4" t="s">
        <v>18</v>
      </c>
      <c r="C50" s="7">
        <f t="shared" ref="C50:P50" si="34">C49/12</f>
        <v>3345.9825880578228</v>
      </c>
      <c r="D50" s="7">
        <f t="shared" si="34"/>
        <v>3443.0160831114995</v>
      </c>
      <c r="E50" s="7">
        <f t="shared" si="34"/>
        <v>3542.8635495217327</v>
      </c>
      <c r="F50" s="7">
        <f t="shared" si="34"/>
        <v>3645.6065924578629</v>
      </c>
      <c r="G50" s="7">
        <f t="shared" si="34"/>
        <v>3751.3291836391404</v>
      </c>
      <c r="H50" s="7">
        <f t="shared" si="34"/>
        <v>3860.1177299646752</v>
      </c>
      <c r="I50" s="7">
        <f t="shared" si="34"/>
        <v>3972.06114413365</v>
      </c>
      <c r="J50" s="7">
        <f t="shared" si="34"/>
        <v>4087.2509173135259</v>
      </c>
      <c r="K50" s="7">
        <f t="shared" si="34"/>
        <v>4205.7811939156172</v>
      </c>
      <c r="L50" s="7">
        <f t="shared" si="34"/>
        <v>4327.7488485391705</v>
      </c>
      <c r="M50" s="7">
        <f t="shared" si="34"/>
        <v>4453.2535651468052</v>
      </c>
      <c r="N50" s="7">
        <f t="shared" si="34"/>
        <v>4582.3979185360622</v>
      </c>
      <c r="O50" s="7">
        <f t="shared" si="34"/>
        <v>4715.2874581736078</v>
      </c>
      <c r="P50" s="7">
        <f t="shared" si="34"/>
        <v>4852.030794460642</v>
      </c>
      <c r="Q50" s="7">
        <f>Q49/12</f>
        <v>4992.7396875000004</v>
      </c>
      <c r="R50" s="8"/>
    </row>
    <row r="51" spans="1:18" s="5" customFormat="1" ht="14.25" x14ac:dyDescent="0.25">
      <c r="A51" s="6"/>
      <c r="B51" s="4" t="s">
        <v>19</v>
      </c>
      <c r="C51" s="7">
        <f t="shared" ref="C51:P51" si="35">C49/2080</f>
        <v>19.303745700333593</v>
      </c>
      <c r="D51" s="7">
        <f t="shared" si="35"/>
        <v>19.863554325643268</v>
      </c>
      <c r="E51" s="7">
        <f t="shared" si="35"/>
        <v>20.439597401086917</v>
      </c>
      <c r="F51" s="7">
        <f t="shared" si="35"/>
        <v>21.032345725718439</v>
      </c>
      <c r="G51" s="7">
        <f t="shared" si="35"/>
        <v>21.642283751764271</v>
      </c>
      <c r="H51" s="7">
        <f t="shared" si="35"/>
        <v>22.269909980565433</v>
      </c>
      <c r="I51" s="7">
        <f t="shared" si="35"/>
        <v>22.915737370001828</v>
      </c>
      <c r="J51" s="7">
        <f t="shared" si="35"/>
        <v>23.58029375373188</v>
      </c>
      <c r="K51" s="7">
        <f t="shared" si="35"/>
        <v>24.2641222725901</v>
      </c>
      <c r="L51" s="7">
        <f t="shared" si="35"/>
        <v>24.967781818495212</v>
      </c>
      <c r="M51" s="7">
        <f t="shared" si="35"/>
        <v>25.69184749123157</v>
      </c>
      <c r="N51" s="7">
        <f t="shared" si="35"/>
        <v>26.436911068477283</v>
      </c>
      <c r="O51" s="7">
        <f t="shared" si="35"/>
        <v>27.203581489463119</v>
      </c>
      <c r="P51" s="7">
        <f t="shared" si="35"/>
        <v>27.99248535265755</v>
      </c>
      <c r="Q51" s="7">
        <f>Q49/2080</f>
        <v>28.804267427884614</v>
      </c>
      <c r="R51" s="8"/>
    </row>
    <row r="52" spans="1:18" s="5" customFormat="1" ht="14.25" x14ac:dyDescent="0.25">
      <c r="A52" s="6"/>
      <c r="B52" s="4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8"/>
    </row>
    <row r="53" spans="1:18" s="5" customFormat="1" ht="14.25" x14ac:dyDescent="0.25">
      <c r="A53" s="6"/>
      <c r="B53" s="4" t="s">
        <v>17</v>
      </c>
      <c r="C53" s="7">
        <f t="shared" ref="C53:O53" si="36">D53/(1+0.029)</f>
        <v>35220.660888181534</v>
      </c>
      <c r="D53" s="7">
        <f t="shared" si="36"/>
        <v>36242.060053938796</v>
      </c>
      <c r="E53" s="7">
        <f t="shared" si="36"/>
        <v>37293.079795503021</v>
      </c>
      <c r="F53" s="7">
        <f t="shared" si="36"/>
        <v>38374.579109572609</v>
      </c>
      <c r="G53" s="7">
        <f t="shared" si="36"/>
        <v>39487.441903750208</v>
      </c>
      <c r="H53" s="7">
        <f t="shared" si="36"/>
        <v>40632.577718958964</v>
      </c>
      <c r="I53" s="7">
        <f t="shared" si="36"/>
        <v>41810.922472808772</v>
      </c>
      <c r="J53" s="7">
        <f t="shared" si="36"/>
        <v>43023.439224520225</v>
      </c>
      <c r="K53" s="7">
        <f t="shared" si="36"/>
        <v>44271.118962031309</v>
      </c>
      <c r="L53" s="7">
        <f t="shared" si="36"/>
        <v>45554.98141193021</v>
      </c>
      <c r="M53" s="7">
        <f t="shared" si="36"/>
        <v>46876.075872876179</v>
      </c>
      <c r="N53" s="7">
        <f t="shared" si="36"/>
        <v>48235.482073189582</v>
      </c>
      <c r="O53" s="7">
        <f t="shared" si="36"/>
        <v>49634.311053312078</v>
      </c>
      <c r="P53" s="7">
        <f>Q53/(1+0.029)</f>
        <v>51073.70607385812</v>
      </c>
      <c r="Q53" s="7">
        <f>51398.38*1.0225</f>
        <v>52554.843549999998</v>
      </c>
      <c r="R53" s="8"/>
    </row>
    <row r="54" spans="1:18" s="5" customFormat="1" ht="14.25" x14ac:dyDescent="0.25">
      <c r="A54" s="6" t="s">
        <v>26</v>
      </c>
      <c r="B54" s="4" t="s">
        <v>18</v>
      </c>
      <c r="C54" s="7">
        <f t="shared" ref="C54:P54" si="37">C53/12</f>
        <v>2935.055074015128</v>
      </c>
      <c r="D54" s="7">
        <f t="shared" si="37"/>
        <v>3020.1716711615663</v>
      </c>
      <c r="E54" s="7">
        <f t="shared" si="37"/>
        <v>3107.7566496252516</v>
      </c>
      <c r="F54" s="7">
        <f t="shared" si="37"/>
        <v>3197.8815924643841</v>
      </c>
      <c r="G54" s="7">
        <f t="shared" si="37"/>
        <v>3290.6201586458506</v>
      </c>
      <c r="H54" s="7">
        <f t="shared" si="37"/>
        <v>3386.0481432465804</v>
      </c>
      <c r="I54" s="7">
        <f t="shared" si="37"/>
        <v>3484.2435394007312</v>
      </c>
      <c r="J54" s="7">
        <f t="shared" si="37"/>
        <v>3585.2866020433521</v>
      </c>
      <c r="K54" s="7">
        <f t="shared" si="37"/>
        <v>3689.2599135026089</v>
      </c>
      <c r="L54" s="7">
        <f t="shared" si="37"/>
        <v>3796.2484509941842</v>
      </c>
      <c r="M54" s="7">
        <f t="shared" si="37"/>
        <v>3906.3396560730148</v>
      </c>
      <c r="N54" s="7">
        <f t="shared" si="37"/>
        <v>4019.6235060991316</v>
      </c>
      <c r="O54" s="7">
        <f t="shared" si="37"/>
        <v>4136.1925877760068</v>
      </c>
      <c r="P54" s="7">
        <f t="shared" si="37"/>
        <v>4256.14217282151</v>
      </c>
      <c r="Q54" s="7">
        <f>Q53/12</f>
        <v>4379.5702958333331</v>
      </c>
      <c r="R54" s="8"/>
    </row>
    <row r="55" spans="1:18" s="5" customFormat="1" ht="14.25" x14ac:dyDescent="0.25">
      <c r="A55" s="6"/>
      <c r="B55" s="4" t="s">
        <v>19</v>
      </c>
      <c r="C55" s="7">
        <f t="shared" ref="C55:P55" si="38">C53/2080</f>
        <v>16.933010042394969</v>
      </c>
      <c r="D55" s="7">
        <f t="shared" si="38"/>
        <v>17.424067333624421</v>
      </c>
      <c r="E55" s="7">
        <f t="shared" si="38"/>
        <v>17.929365286299529</v>
      </c>
      <c r="F55" s="7">
        <f t="shared" si="38"/>
        <v>18.449316879602215</v>
      </c>
      <c r="G55" s="7">
        <f t="shared" si="38"/>
        <v>18.984347069110676</v>
      </c>
      <c r="H55" s="7">
        <f t="shared" si="38"/>
        <v>19.534893134114888</v>
      </c>
      <c r="I55" s="7">
        <f t="shared" si="38"/>
        <v>20.101405035004216</v>
      </c>
      <c r="J55" s="7">
        <f t="shared" si="38"/>
        <v>20.684345781019339</v>
      </c>
      <c r="K55" s="7">
        <f t="shared" si="38"/>
        <v>21.284191808668897</v>
      </c>
      <c r="L55" s="7">
        <f t="shared" si="38"/>
        <v>21.901433371120294</v>
      </c>
      <c r="M55" s="7">
        <f t="shared" si="38"/>
        <v>22.536574938882779</v>
      </c>
      <c r="N55" s="7">
        <f t="shared" si="38"/>
        <v>23.190135612110375</v>
      </c>
      <c r="O55" s="7">
        <f t="shared" si="38"/>
        <v>23.862649544861576</v>
      </c>
      <c r="P55" s="7">
        <f t="shared" si="38"/>
        <v>24.554666381662557</v>
      </c>
      <c r="Q55" s="7">
        <f>Q53/2080</f>
        <v>25.266751706730769</v>
      </c>
      <c r="R55" s="8"/>
    </row>
    <row r="56" spans="1:18" s="5" customFormat="1" ht="14.25" x14ac:dyDescent="0.25">
      <c r="A56" s="6"/>
      <c r="B56" s="4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8"/>
    </row>
    <row r="57" spans="1:18" s="5" customFormat="1" ht="14.25" x14ac:dyDescent="0.25">
      <c r="A57" s="6"/>
      <c r="B57" s="4" t="s">
        <v>17</v>
      </c>
      <c r="C57" s="7">
        <f t="shared" ref="C57:O57" si="39">D57/(1+0.029)</f>
        <v>30895.557607732579</v>
      </c>
      <c r="D57" s="7">
        <f t="shared" si="39"/>
        <v>31791.52877835682</v>
      </c>
      <c r="E57" s="7">
        <f t="shared" si="39"/>
        <v>32713.483112929167</v>
      </c>
      <c r="F57" s="7">
        <f t="shared" si="39"/>
        <v>33662.174123204109</v>
      </c>
      <c r="G57" s="7">
        <f t="shared" si="39"/>
        <v>34638.377172777029</v>
      </c>
      <c r="H57" s="7">
        <f t="shared" si="39"/>
        <v>35642.890110787557</v>
      </c>
      <c r="I57" s="7">
        <f t="shared" si="39"/>
        <v>36676.533924000396</v>
      </c>
      <c r="J57" s="7">
        <f t="shared" si="39"/>
        <v>37740.153407796402</v>
      </c>
      <c r="K57" s="7">
        <f t="shared" si="39"/>
        <v>38834.617856622492</v>
      </c>
      <c r="L57" s="7">
        <f t="shared" si="39"/>
        <v>39960.821774464537</v>
      </c>
      <c r="M57" s="7">
        <f t="shared" si="39"/>
        <v>41119.685605924009</v>
      </c>
      <c r="N57" s="7">
        <f t="shared" si="39"/>
        <v>42312.156488495799</v>
      </c>
      <c r="O57" s="7">
        <f t="shared" si="39"/>
        <v>43539.209026662174</v>
      </c>
      <c r="P57" s="7">
        <f>Q57/(1+0.029)</f>
        <v>44801.846088435377</v>
      </c>
      <c r="Q57" s="7">
        <f>45086.65*1.0225</f>
        <v>46101.099625000003</v>
      </c>
      <c r="R57" s="8"/>
    </row>
    <row r="58" spans="1:18" s="5" customFormat="1" ht="14.25" x14ac:dyDescent="0.25">
      <c r="A58" s="6" t="s">
        <v>27</v>
      </c>
      <c r="B58" s="4" t="s">
        <v>18</v>
      </c>
      <c r="C58" s="7">
        <f t="shared" ref="C58:P58" si="40">C57/12</f>
        <v>2574.6298006443817</v>
      </c>
      <c r="D58" s="7">
        <f t="shared" si="40"/>
        <v>2649.2940648630683</v>
      </c>
      <c r="E58" s="7">
        <f t="shared" si="40"/>
        <v>2726.1235927440971</v>
      </c>
      <c r="F58" s="7">
        <f t="shared" si="40"/>
        <v>2805.1811769336759</v>
      </c>
      <c r="G58" s="7">
        <f t="shared" si="40"/>
        <v>2886.5314310647523</v>
      </c>
      <c r="H58" s="7">
        <f t="shared" si="40"/>
        <v>2970.2408425656299</v>
      </c>
      <c r="I58" s="7">
        <f t="shared" si="40"/>
        <v>3056.377827000033</v>
      </c>
      <c r="J58" s="7">
        <f t="shared" si="40"/>
        <v>3145.0127839830334</v>
      </c>
      <c r="K58" s="7">
        <f t="shared" si="40"/>
        <v>3236.218154718541</v>
      </c>
      <c r="L58" s="7">
        <f t="shared" si="40"/>
        <v>3330.0684812053782</v>
      </c>
      <c r="M58" s="7">
        <f t="shared" si="40"/>
        <v>3426.6404671603341</v>
      </c>
      <c r="N58" s="7">
        <f t="shared" si="40"/>
        <v>3526.0130407079832</v>
      </c>
      <c r="O58" s="7">
        <f t="shared" si="40"/>
        <v>3628.2674188885144</v>
      </c>
      <c r="P58" s="7">
        <f t="shared" si="40"/>
        <v>3733.4871740362814</v>
      </c>
      <c r="Q58" s="7">
        <f>Q57/12</f>
        <v>3841.7583020833335</v>
      </c>
      <c r="R58" s="8"/>
    </row>
    <row r="59" spans="1:18" s="5" customFormat="1" ht="14.25" x14ac:dyDescent="0.25">
      <c r="A59" s="6"/>
      <c r="B59" s="4" t="s">
        <v>19</v>
      </c>
      <c r="C59" s="7">
        <f t="shared" ref="C59:P59" si="41">C57/2080</f>
        <v>14.853633465256047</v>
      </c>
      <c r="D59" s="7">
        <f t="shared" si="41"/>
        <v>15.284388835748471</v>
      </c>
      <c r="E59" s="7">
        <f t="shared" si="41"/>
        <v>15.727636111985177</v>
      </c>
      <c r="F59" s="7">
        <f t="shared" si="41"/>
        <v>16.183737559232746</v>
      </c>
      <c r="G59" s="7">
        <f t="shared" si="41"/>
        <v>16.653065948450493</v>
      </c>
      <c r="H59" s="7">
        <f t="shared" si="41"/>
        <v>17.136004860955556</v>
      </c>
      <c r="I59" s="7">
        <f t="shared" si="41"/>
        <v>17.632949001923269</v>
      </c>
      <c r="J59" s="7">
        <f t="shared" si="41"/>
        <v>18.144304522979041</v>
      </c>
      <c r="K59" s="7">
        <f t="shared" si="41"/>
        <v>18.670489354145428</v>
      </c>
      <c r="L59" s="7">
        <f t="shared" si="41"/>
        <v>19.211933545415643</v>
      </c>
      <c r="M59" s="7">
        <f t="shared" si="41"/>
        <v>19.769079618232695</v>
      </c>
      <c r="N59" s="7">
        <f t="shared" si="41"/>
        <v>20.342382927161442</v>
      </c>
      <c r="O59" s="7">
        <f t="shared" si="41"/>
        <v>20.932312032049122</v>
      </c>
      <c r="P59" s="7">
        <f t="shared" si="41"/>
        <v>21.539349080978546</v>
      </c>
      <c r="Q59" s="7">
        <f>Q57/2080</f>
        <v>22.163990204326925</v>
      </c>
      <c r="R59" s="8"/>
    </row>
    <row r="60" spans="1:18" s="5" customFormat="1" ht="14.25" x14ac:dyDescent="0.25">
      <c r="A60" s="6"/>
      <c r="B60" s="4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8"/>
    </row>
    <row r="61" spans="1:18" s="5" customFormat="1" ht="14.25" x14ac:dyDescent="0.25">
      <c r="A61" s="17"/>
      <c r="B61" s="18" t="s">
        <v>29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8"/>
    </row>
    <row r="62" spans="1:18" s="5" customFormat="1" ht="14.25" x14ac:dyDescent="0.25">
      <c r="A62" s="17"/>
      <c r="B62" s="20" t="s">
        <v>19</v>
      </c>
      <c r="C62" s="19">
        <v>14</v>
      </c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8"/>
    </row>
    <row r="69" spans="9:9" x14ac:dyDescent="0.25">
      <c r="I69" t="s">
        <v>28</v>
      </c>
    </row>
  </sheetData>
  <mergeCells count="2">
    <mergeCell ref="A1:Q1"/>
    <mergeCell ref="A2:Q2"/>
  </mergeCells>
  <pageMargins left="0.25" right="0.25" top="0.75" bottom="0.5" header="0.3" footer="0.3"/>
  <pageSetup scale="79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Clackamas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Aldene K Sumic</dc:creator>
  <cp:lastModifiedBy>Vanessa Vu</cp:lastModifiedBy>
  <cp:lastPrinted>2018-07-05T15:58:14Z</cp:lastPrinted>
  <dcterms:created xsi:type="dcterms:W3CDTF">2018-04-18T18:40:27Z</dcterms:created>
  <dcterms:modified xsi:type="dcterms:W3CDTF">2021-07-01T21:15:12Z</dcterms:modified>
</cp:coreProperties>
</file>