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Confidential Staff\"/>
    </mc:Choice>
  </mc:AlternateContent>
  <bookViews>
    <workbookView xWindow="0" yWindow="0" windowWidth="28800" windowHeight="11910"/>
  </bookViews>
  <sheets>
    <sheet name="2020-21 Salary Schedule" sheetId="3" r:id="rId1"/>
    <sheet name="Confidential" sheetId="5" state="hidden" r:id="rId2"/>
  </sheets>
  <definedNames>
    <definedName name="_xlnm.Print_Area" localSheetId="0">'2020-21 Salary Schedule'!$A$2:$M$10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D6" i="3" l="1"/>
  <c r="D7" i="3" l="1"/>
  <c r="D8" i="3"/>
  <c r="D9" i="3"/>
  <c r="D10" i="3"/>
  <c r="E6" i="3" l="1"/>
  <c r="E10" i="3" l="1"/>
  <c r="F10" i="3" s="1"/>
  <c r="G10" i="3" s="1"/>
  <c r="H10" i="3" s="1"/>
  <c r="I10" i="3" s="1"/>
  <c r="J10" i="3" s="1"/>
  <c r="K10" i="3" s="1"/>
  <c r="L10" i="3" s="1"/>
  <c r="M10" i="3" s="1"/>
  <c r="E9" i="3"/>
  <c r="F9" i="3" s="1"/>
  <c r="G9" i="3" s="1"/>
  <c r="H9" i="3" s="1"/>
  <c r="I9" i="3" s="1"/>
  <c r="J9" i="3" s="1"/>
  <c r="K9" i="3" s="1"/>
  <c r="L9" i="3" s="1"/>
  <c r="M9" i="3" s="1"/>
  <c r="E8" i="3"/>
  <c r="F8" i="3" s="1"/>
  <c r="G8" i="3" s="1"/>
  <c r="H8" i="3" s="1"/>
  <c r="I8" i="3" s="1"/>
  <c r="J8" i="3" s="1"/>
  <c r="K8" i="3" s="1"/>
  <c r="L8" i="3" s="1"/>
  <c r="M8" i="3" s="1"/>
  <c r="E7" i="3"/>
  <c r="F7" i="3" s="1"/>
  <c r="G7" i="3" s="1"/>
  <c r="H7" i="3" s="1"/>
  <c r="I7" i="3" s="1"/>
  <c r="J7" i="3" s="1"/>
  <c r="K7" i="3" s="1"/>
  <c r="L7" i="3" s="1"/>
  <c r="M7" i="3" s="1"/>
  <c r="F6" i="3"/>
  <c r="G6" i="3" s="1"/>
  <c r="H6" i="3" s="1"/>
  <c r="I6" i="3" s="1"/>
  <c r="J6" i="3" s="1"/>
  <c r="K6" i="3" s="1"/>
  <c r="L6" i="3" s="1"/>
  <c r="M6" i="3" s="1"/>
  <c r="D13" i="5" l="1"/>
  <c r="E13" i="5" s="1"/>
  <c r="F13" i="5" s="1"/>
  <c r="G13" i="5" s="1"/>
  <c r="H13" i="5" s="1"/>
  <c r="I13" i="5" s="1"/>
  <c r="J13" i="5" s="1"/>
  <c r="K13" i="5" s="1"/>
  <c r="L13" i="5" s="1"/>
  <c r="M13" i="5" s="1"/>
  <c r="D14" i="5"/>
  <c r="E14" i="5" s="1"/>
  <c r="F14" i="5" s="1"/>
  <c r="G14" i="5" s="1"/>
  <c r="H14" i="5" s="1"/>
  <c r="I14" i="5" s="1"/>
  <c r="J14" i="5" s="1"/>
  <c r="K14" i="5" s="1"/>
  <c r="L14" i="5" s="1"/>
  <c r="M14" i="5" s="1"/>
  <c r="D15" i="5"/>
  <c r="E15" i="5" s="1"/>
  <c r="F15" i="5" s="1"/>
  <c r="G15" i="5" s="1"/>
  <c r="H15" i="5" s="1"/>
  <c r="I15" i="5" s="1"/>
  <c r="J15" i="5" s="1"/>
  <c r="K15" i="5" s="1"/>
  <c r="D12" i="5"/>
  <c r="E12" i="5" s="1"/>
  <c r="F12" i="5" s="1"/>
  <c r="G12" i="5" s="1"/>
  <c r="H12" i="5" s="1"/>
  <c r="I12" i="5" s="1"/>
  <c r="J12" i="5" s="1"/>
  <c r="K12" i="5" s="1"/>
  <c r="L12" i="5" s="1"/>
  <c r="M12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L15" i="5" l="1"/>
  <c r="M15" i="5" s="1"/>
  <c r="O10" i="5" l="1"/>
</calcChain>
</file>

<file path=xl/sharedStrings.xml><?xml version="1.0" encoding="utf-8"?>
<sst xmlns="http://schemas.openxmlformats.org/spreadsheetml/2006/main" count="75" uniqueCount="45">
  <si>
    <t>STEP 1</t>
  </si>
  <si>
    <t>STEP 2</t>
  </si>
  <si>
    <t>STEP 3</t>
  </si>
  <si>
    <t>STEP 4</t>
  </si>
  <si>
    <t>STEP 6</t>
  </si>
  <si>
    <t>STEP 7</t>
  </si>
  <si>
    <t>STEP 8</t>
  </si>
  <si>
    <t>STEP 9</t>
  </si>
  <si>
    <t>STEP 10</t>
  </si>
  <si>
    <t>STEP 11</t>
  </si>
  <si>
    <t>Annual</t>
  </si>
  <si>
    <t>STEP 5</t>
  </si>
  <si>
    <t>Current Scale 18/19</t>
  </si>
  <si>
    <t>Proposed Scale 7/1/18</t>
  </si>
  <si>
    <t>6-Market</t>
  </si>
  <si>
    <t>Range</t>
  </si>
  <si>
    <t>Entry</t>
  </si>
  <si>
    <t>C6</t>
  </si>
  <si>
    <t>C7</t>
  </si>
  <si>
    <t>C9</t>
  </si>
  <si>
    <t>C8</t>
  </si>
  <si>
    <t>Step1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</si>
  <si>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</si>
  <si>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</si>
  <si>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</si>
  <si>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</si>
  <si>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</si>
  <si>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</si>
  <si>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</si>
  <si>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</si>
  <si>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</si>
  <si>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</si>
  <si>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</si>
  <si>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</si>
  <si>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</si>
  <si>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</si>
  <si>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</si>
  <si>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</si>
  <si>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</si>
  <si>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C5</t>
  </si>
  <si>
    <t>(47% Range)^^</t>
  </si>
  <si>
    <t>CONFIDENTIAL SALARY SCHEDULE</t>
  </si>
  <si>
    <t>Salary Range</t>
  </si>
  <si>
    <t>2020 - 2021</t>
  </si>
  <si>
    <t>Last updated: June 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</si>
</sst>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2" applyNumberFormat="1" applyFont="1" applyFill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164" fontId="5" fillId="2" borderId="3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44" fontId="0" fillId="0" borderId="0" xfId="0" applyNumberFormat="1"/>
    <xf numFmtId="165" fontId="0" fillId="0" borderId="0" xfId="3" applyNumberFormat="1" applyFont="1"/>
    <xf numFmtId="164" fontId="4" fillId="0" borderId="3" xfId="1" applyNumberFormat="1" applyFont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5" fillId="2" borderId="2" xfId="2" applyNumberFormat="1" applyFont="1" applyFill="1" applyBorder="1" applyAlignment="1">
      <alignment horizontal="center" wrapText="1"/>
    </xf>
    <xf numFmtId="0" fontId="5" fillId="0" borderId="3" xfId="2" applyNumberFormat="1" applyFont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 wrapText="1"/>
    </xf>
    <xf numFmtId="164" fontId="4" fillId="2" borderId="6" xfId="1" applyNumberFormat="1" applyFont="1" applyFill="1" applyBorder="1" applyAlignment="1">
      <alignment horizontal="center" wrapText="1"/>
    </xf>
    <xf numFmtId="165" fontId="3" fillId="2" borderId="4" xfId="2" applyNumberFormat="1" applyFont="1" applyFill="1" applyBorder="1" applyAlignment="1">
      <alignment horizontal="center" wrapText="1"/>
    </xf>
    <xf numFmtId="9" fontId="3" fillId="2" borderId="8" xfId="2" applyNumberFormat="1" applyFont="1" applyFill="1" applyBorder="1" applyAlignment="1">
      <alignment horizontal="center" wrapText="1"/>
    </xf>
    <xf numFmtId="0" fontId="3" fillId="2" borderId="9" xfId="2" applyNumberFormat="1" applyFont="1" applyFill="1" applyBorder="1" applyAlignment="1">
      <alignment horizontal="center" wrapText="1"/>
    </xf>
    <xf numFmtId="0" fontId="3" fillId="2" borderId="10" xfId="2" applyNumberFormat="1" applyFont="1" applyFill="1" applyBorder="1" applyAlignment="1">
      <alignment horizontal="center" wrapText="1"/>
    </xf>
    <xf numFmtId="0" fontId="3" fillId="2" borderId="3" xfId="2" applyNumberFormat="1" applyFont="1" applyFill="1" applyBorder="1" applyAlignment="1">
      <alignment horizontal="center" wrapText="1"/>
    </xf>
    <xf numFmtId="0" fontId="3" fillId="2" borderId="7" xfId="2" applyNumberFormat="1" applyFont="1" applyFill="1" applyBorder="1" applyAlignment="1">
      <alignment horizontal="center" wrapText="1"/>
    </xf>
    <xf numFmtId="43" fontId="7" fillId="3" borderId="3" xfId="5" applyNumberFormat="1" applyFont="1" applyFill="1" applyBorder="1" applyAlignment="1">
      <alignment horizontal="center"/>
    </xf>
    <xf numFmtId="43" fontId="7" fillId="3" borderId="11" xfId="5" applyNumberFormat="1" applyFont="1" applyFill="1" applyBorder="1" applyAlignment="1">
      <alignment horizontal="center"/>
    </xf>
    <xf numFmtId="43" fontId="7" fillId="0" borderId="3" xfId="5" applyNumberFormat="1" applyFont="1" applyBorder="1" applyAlignment="1">
      <alignment horizontal="center"/>
    </xf>
    <xf numFmtId="43" fontId="7" fillId="0" borderId="11" xfId="5" applyNumberFormat="1" applyFont="1" applyBorder="1" applyAlignment="1">
      <alignment horizontal="center"/>
    </xf>
    <xf numFmtId="43" fontId="8" fillId="3" borderId="3" xfId="5" applyNumberFormat="1" applyFont="1" applyFill="1" applyBorder="1" applyAlignment="1">
      <alignment horizontal="center" vertical="center"/>
    </xf>
    <xf numFmtId="43" fontId="9" fillId="3" borderId="3" xfId="5" applyNumberFormat="1" applyFont="1" applyFill="1" applyBorder="1"/>
    <xf numFmtId="43" fontId="9" fillId="3" borderId="11" xfId="5" applyNumberFormat="1" applyFont="1" applyFill="1" applyBorder="1"/>
    <xf numFmtId="166" fontId="8" fillId="3" borderId="3" xfId="5" applyNumberFormat="1" applyFont="1" applyFill="1" applyBorder="1" applyAlignment="1">
      <alignment horizontal="center" vertical="center"/>
    </xf>
    <xf numFmtId="9" fontId="5" fillId="2" borderId="3" xfId="3" applyNumberFormat="1" applyFont="1" applyFill="1" applyBorder="1" applyAlignment="1">
      <alignment horizontal="center" wrapText="1"/>
    </xf>
    <xf numFmtId="0" fontId="10" fillId="0" borderId="8" xfId="0" applyFont="1" applyBorder="1"/>
    <xf numFmtId="0" fontId="10" fillId="0" borderId="7" xfId="0" applyFont="1" applyBorder="1"/>
    <xf numFmtId="0" fontId="11" fillId="2" borderId="2" xfId="2" applyNumberFormat="1" applyFont="1" applyFill="1" applyBorder="1" applyAlignment="1">
      <alignment horizontal="center"/>
    </xf>
    <xf numFmtId="0" fontId="11" fillId="0" borderId="3" xfId="2" applyNumberFormat="1" applyFont="1" applyBorder="1" applyAlignment="1">
      <alignment horizontal="center"/>
    </xf>
    <xf numFmtId="0" fontId="3" fillId="4" borderId="3" xfId="2" applyNumberFormat="1" applyFont="1" applyFill="1" applyBorder="1" applyAlignment="1">
      <alignment horizontal="center" wrapText="1"/>
    </xf>
    <xf numFmtId="165" fontId="3" fillId="4" borderId="3" xfId="2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0" fillId="0" borderId="0" xfId="0" applyFill="1" applyBorder="1"/>
    <xf numFmtId="0" fontId="0" fillId="0" borderId="0" xfId="0" applyFont="1"/>
    <xf numFmtId="0" fontId="0" fillId="0" borderId="0" xfId="0" applyFill="1"/>
    <xf numFmtId="44" fontId="12" fillId="3" borderId="3" xfId="1" applyFont="1" applyFill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43" fontId="12" fillId="3" borderId="3" xfId="5" applyNumberFormat="1" applyFont="1" applyFill="1" applyBorder="1" applyAlignment="1">
      <alignment horizontal="center" vertical="center"/>
    </xf>
    <xf numFmtId="43" fontId="12" fillId="0" borderId="3" xfId="5" applyNumberFormat="1" applyFont="1" applyFill="1" applyBorder="1" applyAlignment="1">
      <alignment horizontal="center" vertical="center"/>
    </xf>
    <xf numFmtId="166" fontId="3" fillId="3" borderId="3" xfId="5" quotePrefix="1" applyNumberFormat="1" applyFont="1" applyFill="1" applyBorder="1" applyAlignment="1">
      <alignment horizontal="center" vertical="center"/>
    </xf>
    <xf numFmtId="166" fontId="3" fillId="0" borderId="3" xfId="5" quotePrefix="1" applyNumberFormat="1" applyFont="1" applyFill="1" applyBorder="1" applyAlignment="1">
      <alignment horizontal="center" vertical="center"/>
    </xf>
    <xf numFmtId="0" fontId="12" fillId="0" borderId="0" xfId="0" applyFont="1"/>
    <xf numFmtId="165" fontId="6" fillId="0" borderId="0" xfId="3" applyNumberFormat="1" applyFont="1" applyBorder="1" applyAlignment="1">
      <alignment horizontal="center"/>
    </xf>
    <xf numFmtId="165" fontId="6" fillId="0" borderId="5" xfId="3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7" fillId="3" borderId="7" xfId="5" applyNumberFormat="1" applyFont="1" applyFill="1" applyBorder="1" applyAlignment="1">
      <alignment horizontal="center"/>
    </xf>
    <xf numFmtId="43" fontId="7" fillId="3" borderId="8" xfId="5" applyNumberFormat="1" applyFont="1" applyFill="1" applyBorder="1" applyAlignment="1">
      <alignment horizontal="center"/>
    </xf>
    <xf numFmtId="0" fontId="3" fillId="2" borderId="7" xfId="2" applyNumberFormat="1" applyFont="1" applyFill="1" applyBorder="1" applyAlignment="1">
      <alignment horizontal="center" wrapText="1"/>
    </xf>
    <xf numFmtId="0" fontId="3" fillId="2" borderId="8" xfId="2" applyNumberFormat="1" applyFont="1" applyFill="1" applyBorder="1" applyAlignment="1">
      <alignment horizontal="center" wrapText="1"/>
    </xf>
  </cellXfs>
  <cellStyles count="6">
    <cellStyle name="Comma" xfId="5" builtinId="3"/>
    <cellStyle name="Currency" xfId="1" builtinId="4"/>
    <cellStyle name="Normal" xfId="0" builtinId="0"/>
    <cellStyle name="Normal 3" xfId="4"/>
    <cellStyle name="Normal_0607 Salary Table" xfId="2"/>
    <cellStyle name="Percent" xfId="3" builtinId="5"/>
  </cellStyles>
  <dxfs count="0"/>
  <tableStyles count="0" defaultTableStyle="TableStyleMedium2" defaultPivotStyle="PivotStyleLight16"/>
  <colors>
    <mruColors>
      <color rgb="FFFF9999"/>
      <color rgb="FFDDDDDD"/>
      <color rgb="FFFF66FF"/>
      <color rgb="FFC22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zoomScale="130" zoomScaleNormal="130" workbookViewId="0">
      <selection activeCell="A14" sqref="A14"/>
    </sheetView>
  </sheetViews>
  <sheetFormatPr defaultRowHeight="15" x14ac:dyDescent="0.25"/>
  <cols>
    <col min="1" max="1" width="15" customWidth="1"/>
    <col min="2" max="2" width="14.5703125" customWidth="1"/>
    <col min="3" max="3" width="9.7109375" customWidth="1"/>
    <col min="4" max="7" width="9.140625" customWidth="1"/>
    <col min="8" max="8" width="9.140625" style="37" customWidth="1"/>
    <col min="9" max="13" width="9.140625" customWidth="1"/>
  </cols>
  <sheetData>
    <row r="2" spans="1:13" x14ac:dyDescent="0.25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6" t="s">
        <v>43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35"/>
      <c r="B4" s="35"/>
      <c r="C4" s="33" t="s">
        <v>0</v>
      </c>
      <c r="D4" s="33" t="s">
        <v>1</v>
      </c>
      <c r="E4" s="33" t="s">
        <v>2</v>
      </c>
      <c r="F4" s="33" t="s">
        <v>3</v>
      </c>
      <c r="G4" s="33" t="s">
        <v>11</v>
      </c>
      <c r="H4" s="33" t="s">
        <v>4</v>
      </c>
      <c r="I4" s="33" t="s">
        <v>5</v>
      </c>
      <c r="J4" s="33" t="s">
        <v>6</v>
      </c>
      <c r="K4" s="33" t="s">
        <v>7</v>
      </c>
      <c r="L4" s="33" t="s">
        <v>8</v>
      </c>
      <c r="M4" s="33" t="s">
        <v>9</v>
      </c>
    </row>
    <row r="5" spans="1:13" x14ac:dyDescent="0.25">
      <c r="A5" t="s">
        <v>42</v>
      </c>
      <c r="B5" s="36"/>
      <c r="C5" s="33" t="s">
        <v>16</v>
      </c>
      <c r="D5" s="34">
        <v>5.3999999999999999E-2</v>
      </c>
      <c r="E5" s="34">
        <v>5.1999999999999998E-2</v>
      </c>
      <c r="F5" s="34">
        <v>4.9000000000000002E-2</v>
      </c>
      <c r="G5" s="34">
        <v>4.7E-2</v>
      </c>
      <c r="H5" s="34">
        <v>4.7E-2</v>
      </c>
      <c r="I5" s="34">
        <v>4.7E-2</v>
      </c>
      <c r="J5" s="34">
        <v>0.04</v>
      </c>
      <c r="K5" s="34">
        <v>0.04</v>
      </c>
      <c r="L5" s="34">
        <v>2.5000000000000001E-2</v>
      </c>
      <c r="M5" s="34">
        <v>2.5000000000000001E-2</v>
      </c>
    </row>
    <row r="6" spans="1:13" x14ac:dyDescent="0.25">
      <c r="A6" s="43" t="s">
        <v>39</v>
      </c>
      <c r="B6" s="41" t="s">
        <v>10</v>
      </c>
      <c r="C6" s="39">
        <f>40705.63*1.03</f>
        <v>41926.798900000002</v>
      </c>
      <c r="D6" s="39">
        <f>C6*1.054</f>
        <v>44190.846040600001</v>
      </c>
      <c r="E6" s="39">
        <f t="shared" ref="E6:M6" si="0">(D6*E$5)+D6</f>
        <v>46488.770034711204</v>
      </c>
      <c r="F6" s="39">
        <f t="shared" si="0"/>
        <v>48766.719766412054</v>
      </c>
      <c r="G6" s="39">
        <f t="shared" si="0"/>
        <v>51058.755595433424</v>
      </c>
      <c r="H6" s="39">
        <f t="shared" si="0"/>
        <v>53458.517108418797</v>
      </c>
      <c r="I6" s="39">
        <f t="shared" si="0"/>
        <v>55971.06741251448</v>
      </c>
      <c r="J6" s="39">
        <f t="shared" si="0"/>
        <v>58209.910109015058</v>
      </c>
      <c r="K6" s="39">
        <f t="shared" si="0"/>
        <v>60538.306513375661</v>
      </c>
      <c r="L6" s="39">
        <f t="shared" si="0"/>
        <v>62051.764176210054</v>
      </c>
      <c r="M6" s="39">
        <f t="shared" si="0"/>
        <v>63603.058280615303</v>
      </c>
    </row>
    <row r="7" spans="1:13" s="38" customFormat="1" x14ac:dyDescent="0.25">
      <c r="A7" s="44" t="s">
        <v>17</v>
      </c>
      <c r="B7" s="42" t="s">
        <v>10</v>
      </c>
      <c r="C7" s="40">
        <f>46269.05*1.03</f>
        <v>47657.121500000001</v>
      </c>
      <c r="D7" s="40">
        <f>(C7*D$5)+C7</f>
        <v>50230.606060999999</v>
      </c>
      <c r="E7" s="40">
        <f t="shared" ref="E7:M7" si="1">(D7*E$5)+D7</f>
        <v>52842.597576171996</v>
      </c>
      <c r="F7" s="40">
        <f t="shared" si="1"/>
        <v>55431.884857404424</v>
      </c>
      <c r="G7" s="40">
        <f t="shared" si="1"/>
        <v>58037.183445702431</v>
      </c>
      <c r="H7" s="40">
        <f t="shared" si="1"/>
        <v>60764.931067650446</v>
      </c>
      <c r="I7" s="40">
        <f t="shared" si="1"/>
        <v>63620.882827830021</v>
      </c>
      <c r="J7" s="40">
        <f t="shared" si="1"/>
        <v>66165.718140943223</v>
      </c>
      <c r="K7" s="40">
        <f t="shared" si="1"/>
        <v>68812.346866580949</v>
      </c>
      <c r="L7" s="40">
        <f t="shared" si="1"/>
        <v>70532.655538245468</v>
      </c>
      <c r="M7" s="40">
        <f t="shared" si="1"/>
        <v>72295.971926701604</v>
      </c>
    </row>
    <row r="8" spans="1:13" x14ac:dyDescent="0.25">
      <c r="A8" s="43" t="s">
        <v>18</v>
      </c>
      <c r="B8" s="41" t="s">
        <v>10</v>
      </c>
      <c r="C8" s="39">
        <f>52611.43*1.03</f>
        <v>54189.772900000004</v>
      </c>
      <c r="D8" s="39">
        <f>(C8*D$5)+C8</f>
        <v>57116.020636600006</v>
      </c>
      <c r="E8" s="39">
        <f t="shared" ref="E8:M8" si="2">(D8*E$5)+D8</f>
        <v>60086.053709703207</v>
      </c>
      <c r="F8" s="39">
        <f t="shared" si="2"/>
        <v>63030.270341478667</v>
      </c>
      <c r="G8" s="39">
        <f t="shared" si="2"/>
        <v>65992.69304752817</v>
      </c>
      <c r="H8" s="39">
        <f t="shared" si="2"/>
        <v>69094.34962076199</v>
      </c>
      <c r="I8" s="39">
        <f t="shared" si="2"/>
        <v>72341.784052937801</v>
      </c>
      <c r="J8" s="39">
        <f t="shared" si="2"/>
        <v>75235.455415055316</v>
      </c>
      <c r="K8" s="39">
        <f t="shared" si="2"/>
        <v>78244.873631657523</v>
      </c>
      <c r="L8" s="39">
        <f t="shared" si="2"/>
        <v>80200.995472448965</v>
      </c>
      <c r="M8" s="39">
        <f t="shared" si="2"/>
        <v>82206.02035926019</v>
      </c>
    </row>
    <row r="9" spans="1:13" s="38" customFormat="1" x14ac:dyDescent="0.25">
      <c r="A9" s="44" t="s">
        <v>20</v>
      </c>
      <c r="B9" s="42" t="s">
        <v>10</v>
      </c>
      <c r="C9" s="40">
        <f>59841.55*1.03</f>
        <v>61636.796500000004</v>
      </c>
      <c r="D9" s="40">
        <f>(C9*D$5)+C9</f>
        <v>64965.183511000003</v>
      </c>
      <c r="E9" s="40">
        <f t="shared" ref="E9:M9" si="3">(D9*E$5)+D9</f>
        <v>68343.37305357201</v>
      </c>
      <c r="F9" s="40">
        <f t="shared" si="3"/>
        <v>71692.19833319704</v>
      </c>
      <c r="G9" s="40">
        <f t="shared" si="3"/>
        <v>75061.7316548573</v>
      </c>
      <c r="H9" s="40">
        <f t="shared" si="3"/>
        <v>78589.6330426356</v>
      </c>
      <c r="I9" s="40">
        <f t="shared" si="3"/>
        <v>82283.34579563947</v>
      </c>
      <c r="J9" s="40">
        <f t="shared" si="3"/>
        <v>85574.679627465055</v>
      </c>
      <c r="K9" s="40">
        <f t="shared" si="3"/>
        <v>88997.666812563664</v>
      </c>
      <c r="L9" s="40">
        <f t="shared" si="3"/>
        <v>91222.608482877753</v>
      </c>
      <c r="M9" s="40">
        <f t="shared" si="3"/>
        <v>93503.173694949699</v>
      </c>
    </row>
    <row r="10" spans="1:13" x14ac:dyDescent="0.25">
      <c r="A10" s="43" t="s">
        <v>19</v>
      </c>
      <c r="B10" s="41" t="s">
        <v>10</v>
      </c>
      <c r="C10" s="39">
        <f>68083.98*1.03</f>
        <v>70126.499400000001</v>
      </c>
      <c r="D10" s="39">
        <f>(C10*D$5)+C10</f>
        <v>73913.330367600007</v>
      </c>
      <c r="E10" s="39">
        <f t="shared" ref="E10:M10" si="4">(D10*E$5)+D10</f>
        <v>77756.823546715212</v>
      </c>
      <c r="F10" s="39">
        <f t="shared" si="4"/>
        <v>81566.907900504259</v>
      </c>
      <c r="G10" s="39">
        <f t="shared" si="4"/>
        <v>85400.552571827953</v>
      </c>
      <c r="H10" s="39">
        <f t="shared" si="4"/>
        <v>89414.378542703867</v>
      </c>
      <c r="I10" s="39">
        <f t="shared" si="4"/>
        <v>93616.854334210948</v>
      </c>
      <c r="J10" s="39">
        <f t="shared" si="4"/>
        <v>97361.52850757938</v>
      </c>
      <c r="K10" s="39">
        <f t="shared" si="4"/>
        <v>101255.98964788255</v>
      </c>
      <c r="L10" s="39">
        <f t="shared" si="4"/>
        <v>103787.38938907962</v>
      </c>
      <c r="M10" s="39">
        <f t="shared" si="4"/>
        <v>106382.07412380661</v>
      </c>
    </row>
    <row r="12" spans="1:13" x14ac:dyDescent="0.25">
      <c r="A12" s="45" t="s">
        <v>44</v>
      </c>
    </row>
  </sheetData>
  <mergeCells count="2">
    <mergeCell ref="A3:M3"/>
    <mergeCell ref="A2:M2"/>
  </mergeCells>
  <pageMargins left="0.7" right="0.7" top="0.5" bottom="0.25" header="0.05" footer="0.05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XFD15"/>
    </sheetView>
  </sheetViews>
  <sheetFormatPr defaultRowHeight="15" x14ac:dyDescent="0.25"/>
  <cols>
    <col min="1" max="1" width="6.42578125" customWidth="1"/>
    <col min="2" max="2" width="14" customWidth="1"/>
    <col min="3" max="3" width="10.5703125" bestFit="1" customWidth="1"/>
    <col min="20" max="20" width="10.5703125" bestFit="1" customWidth="1"/>
  </cols>
  <sheetData>
    <row r="1" spans="1:20" x14ac:dyDescent="0.25">
      <c r="A1" s="49" t="s">
        <v>12</v>
      </c>
      <c r="B1" s="50"/>
      <c r="C1" s="20" t="s">
        <v>21</v>
      </c>
      <c r="D1" s="20" t="s">
        <v>22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  <c r="J1" s="20" t="s">
        <v>28</v>
      </c>
      <c r="K1" s="20" t="s">
        <v>29</v>
      </c>
      <c r="L1" s="20" t="s">
        <v>30</v>
      </c>
      <c r="M1" s="20" t="s">
        <v>31</v>
      </c>
      <c r="N1" s="20" t="s">
        <v>32</v>
      </c>
      <c r="O1" s="20" t="s">
        <v>33</v>
      </c>
      <c r="P1" s="20" t="s">
        <v>34</v>
      </c>
      <c r="Q1" s="20" t="s">
        <v>35</v>
      </c>
      <c r="R1" s="20" t="s">
        <v>36</v>
      </c>
      <c r="S1" s="20" t="s">
        <v>37</v>
      </c>
      <c r="T1" s="21" t="s">
        <v>38</v>
      </c>
    </row>
    <row r="2" spans="1:20" ht="6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x14ac:dyDescent="0.25">
      <c r="A3" s="27">
        <v>5</v>
      </c>
      <c r="B3" s="24" t="s">
        <v>10</v>
      </c>
      <c r="C3" s="25">
        <v>39558.44</v>
      </c>
      <c r="D3" s="25">
        <v>40460.379999999997</v>
      </c>
      <c r="E3" s="25">
        <v>41382.870000000003</v>
      </c>
      <c r="F3" s="25">
        <v>42326.400000000001</v>
      </c>
      <c r="G3" s="25">
        <v>43291.44</v>
      </c>
      <c r="H3" s="25">
        <v>44278.49</v>
      </c>
      <c r="I3" s="25">
        <v>45288.04</v>
      </c>
      <c r="J3" s="25">
        <v>46320.61</v>
      </c>
      <c r="K3" s="25">
        <v>47376.72</v>
      </c>
      <c r="L3" s="25">
        <v>48456.91</v>
      </c>
      <c r="M3" s="25">
        <v>49561.72</v>
      </c>
      <c r="N3" s="25">
        <v>50691.73</v>
      </c>
      <c r="O3" s="25">
        <v>51847.5</v>
      </c>
      <c r="P3" s="25">
        <v>53029.62</v>
      </c>
      <c r="Q3" s="25">
        <v>54238.7</v>
      </c>
      <c r="R3" s="25">
        <v>55475.34</v>
      </c>
      <c r="S3" s="25">
        <v>56740.18</v>
      </c>
      <c r="T3" s="26">
        <v>58033.86</v>
      </c>
    </row>
    <row r="4" spans="1:20" x14ac:dyDescent="0.25">
      <c r="A4" s="27">
        <v>6</v>
      </c>
      <c r="B4" s="24" t="s">
        <v>10</v>
      </c>
      <c r="C4" s="25">
        <v>44965.06</v>
      </c>
      <c r="D4" s="25">
        <v>45990.27</v>
      </c>
      <c r="E4" s="25">
        <v>47038.84</v>
      </c>
      <c r="F4" s="25">
        <v>48111.33</v>
      </c>
      <c r="G4" s="25">
        <v>49208.27</v>
      </c>
      <c r="H4" s="25">
        <v>50330.22</v>
      </c>
      <c r="I4" s="25">
        <v>51477.74</v>
      </c>
      <c r="J4" s="25">
        <v>52651.44</v>
      </c>
      <c r="K4" s="25">
        <v>53851.89</v>
      </c>
      <c r="L4" s="25">
        <v>55079.71</v>
      </c>
      <c r="M4" s="25">
        <v>56335.53</v>
      </c>
      <c r="N4" s="25">
        <v>57619.98</v>
      </c>
      <c r="O4" s="25">
        <v>58933.72</v>
      </c>
      <c r="P4" s="25">
        <v>60277.41</v>
      </c>
      <c r="Q4" s="25">
        <v>61651.73</v>
      </c>
      <c r="R4" s="25">
        <v>63057.39</v>
      </c>
      <c r="S4" s="25">
        <v>64495.1</v>
      </c>
      <c r="T4" s="26">
        <v>65965.59</v>
      </c>
    </row>
    <row r="5" spans="1:20" x14ac:dyDescent="0.25">
      <c r="A5" s="27">
        <v>7</v>
      </c>
      <c r="B5" s="24" t="s">
        <v>10</v>
      </c>
      <c r="C5" s="25">
        <v>51128.7</v>
      </c>
      <c r="D5" s="25">
        <v>52294.43</v>
      </c>
      <c r="E5" s="25">
        <v>53486.74</v>
      </c>
      <c r="F5" s="25">
        <v>54706.239999999998</v>
      </c>
      <c r="G5" s="25">
        <v>55953.54</v>
      </c>
      <c r="H5" s="25">
        <v>57229.279999999999</v>
      </c>
      <c r="I5" s="25">
        <v>58534.11</v>
      </c>
      <c r="J5" s="25">
        <v>59868.69</v>
      </c>
      <c r="K5" s="25">
        <v>61233.7</v>
      </c>
      <c r="L5" s="25">
        <v>62629.82</v>
      </c>
      <c r="M5" s="25">
        <v>64057.78</v>
      </c>
      <c r="N5" s="25">
        <v>65518.3</v>
      </c>
      <c r="O5" s="25">
        <v>67012.12</v>
      </c>
      <c r="P5" s="25">
        <v>68539.990000000005</v>
      </c>
      <c r="Q5" s="25">
        <v>70102.710000000006</v>
      </c>
      <c r="R5" s="25">
        <v>71701.05</v>
      </c>
      <c r="S5" s="25">
        <v>73335.83</v>
      </c>
      <c r="T5" s="26">
        <v>75007.89</v>
      </c>
    </row>
    <row r="6" spans="1:20" x14ac:dyDescent="0.25">
      <c r="A6" s="27">
        <v>8</v>
      </c>
      <c r="B6" s="24" t="s">
        <v>10</v>
      </c>
      <c r="C6" s="25">
        <v>58155.05</v>
      </c>
      <c r="D6" s="25">
        <v>59480.98</v>
      </c>
      <c r="E6" s="25">
        <v>60837.15</v>
      </c>
      <c r="F6" s="25">
        <v>62224.24</v>
      </c>
      <c r="G6" s="25">
        <v>63642.95</v>
      </c>
      <c r="H6" s="25">
        <v>65094.01</v>
      </c>
      <c r="I6" s="25">
        <v>66578.149999999994</v>
      </c>
      <c r="J6" s="25">
        <v>68096.14</v>
      </c>
      <c r="K6" s="25">
        <v>69648.73</v>
      </c>
      <c r="L6" s="25">
        <v>71236.72</v>
      </c>
      <c r="M6" s="25">
        <v>72860.92</v>
      </c>
      <c r="N6" s="25">
        <v>74522.14</v>
      </c>
      <c r="O6" s="25">
        <v>76221.25</v>
      </c>
      <c r="P6" s="25">
        <v>77959.09</v>
      </c>
      <c r="Q6" s="25">
        <v>79736.56</v>
      </c>
      <c r="R6" s="25">
        <v>81554.55</v>
      </c>
      <c r="S6" s="25">
        <v>83414</v>
      </c>
      <c r="T6" s="26">
        <v>85315.839999999997</v>
      </c>
    </row>
    <row r="7" spans="1:20" x14ac:dyDescent="0.25">
      <c r="A7" s="27">
        <v>9</v>
      </c>
      <c r="B7" s="24" t="s">
        <v>10</v>
      </c>
      <c r="C7" s="25">
        <v>66165.19</v>
      </c>
      <c r="D7" s="25">
        <v>67673.759999999995</v>
      </c>
      <c r="E7" s="25">
        <v>69216.72</v>
      </c>
      <c r="F7" s="25">
        <v>70794.86</v>
      </c>
      <c r="G7" s="25">
        <v>72408.98</v>
      </c>
      <c r="H7" s="25">
        <v>74059.91</v>
      </c>
      <c r="I7" s="25">
        <v>75748.47</v>
      </c>
      <c r="J7" s="25">
        <v>77475.539999999994</v>
      </c>
      <c r="K7" s="25">
        <v>79241.98</v>
      </c>
      <c r="L7" s="25">
        <v>81048.7</v>
      </c>
      <c r="M7" s="25">
        <v>82896.61</v>
      </c>
      <c r="N7" s="25">
        <v>84786.65</v>
      </c>
      <c r="O7" s="25">
        <v>86719.79</v>
      </c>
      <c r="P7" s="25">
        <v>88697</v>
      </c>
      <c r="Q7" s="25">
        <v>90719.29</v>
      </c>
      <c r="R7" s="25">
        <v>92787.69</v>
      </c>
      <c r="S7" s="25">
        <v>94903.25</v>
      </c>
      <c r="T7" s="26">
        <v>97067.04</v>
      </c>
    </row>
    <row r="8" spans="1:20" ht="6" customHeight="1" x14ac:dyDescent="0.25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30" t="s">
        <v>13</v>
      </c>
      <c r="B9" s="29"/>
      <c r="C9" s="16" t="s">
        <v>0</v>
      </c>
      <c r="D9" s="1" t="s">
        <v>1</v>
      </c>
      <c r="E9" s="1" t="s">
        <v>2</v>
      </c>
      <c r="F9" s="1" t="s">
        <v>3</v>
      </c>
      <c r="G9" s="1" t="s">
        <v>11</v>
      </c>
      <c r="H9" s="1" t="s">
        <v>14</v>
      </c>
      <c r="I9" s="1" t="s">
        <v>5</v>
      </c>
      <c r="J9" s="1" t="s">
        <v>6</v>
      </c>
      <c r="K9" s="1" t="s">
        <v>7</v>
      </c>
      <c r="L9" s="1" t="s">
        <v>8</v>
      </c>
      <c r="M9" s="17" t="s">
        <v>9</v>
      </c>
      <c r="O9" s="18" t="s">
        <v>15</v>
      </c>
      <c r="S9" s="51" t="s">
        <v>40</v>
      </c>
      <c r="T9" s="52"/>
    </row>
    <row r="10" spans="1:20" x14ac:dyDescent="0.25">
      <c r="C10" s="19" t="s">
        <v>16</v>
      </c>
      <c r="D10" s="14">
        <v>0.05</v>
      </c>
      <c r="E10" s="14">
        <v>4.8000000000000001E-2</v>
      </c>
      <c r="F10" s="14">
        <v>4.5999999999999999E-2</v>
      </c>
      <c r="G10" s="14">
        <v>4.3999999999999997E-2</v>
      </c>
      <c r="H10" s="14">
        <v>4.2999999999999997E-2</v>
      </c>
      <c r="I10" s="14">
        <v>4.2000000000000003E-2</v>
      </c>
      <c r="J10" s="14">
        <v>0.04</v>
      </c>
      <c r="K10" s="14">
        <v>3.5000000000000003E-2</v>
      </c>
      <c r="L10" s="14">
        <v>2.5000000000000001E-2</v>
      </c>
      <c r="M10" s="15">
        <v>0.02</v>
      </c>
      <c r="O10" s="28">
        <f>(M11-C11)/C11</f>
        <v>0.46971294215866249</v>
      </c>
    </row>
    <row r="11" spans="1:20" ht="12.75" customHeight="1" x14ac:dyDescent="0.25">
      <c r="A11" s="31" t="s">
        <v>39</v>
      </c>
      <c r="B11" s="10" t="s">
        <v>10</v>
      </c>
      <c r="C11" s="12">
        <v>39558.44</v>
      </c>
      <c r="D11" s="12">
        <f>(C11*D$10)+C11</f>
        <v>41536.362000000001</v>
      </c>
      <c r="E11" s="12">
        <f t="shared" ref="E11:L12" si="0">(D11*E$10)+D11</f>
        <v>43530.107376</v>
      </c>
      <c r="F11" s="12">
        <f t="shared" si="0"/>
        <v>45532.492315295996</v>
      </c>
      <c r="G11" s="12">
        <f>(F11*G$10)+F11</f>
        <v>47535.921977169019</v>
      </c>
      <c r="H11" s="13">
        <f t="shared" si="0"/>
        <v>49579.966622187283</v>
      </c>
      <c r="I11" s="12">
        <f t="shared" si="0"/>
        <v>51662.325220319151</v>
      </c>
      <c r="J11" s="12">
        <f t="shared" si="0"/>
        <v>53728.818229131917</v>
      </c>
      <c r="K11" s="12">
        <f t="shared" si="0"/>
        <v>55609.326867151532</v>
      </c>
      <c r="L11" s="12">
        <f t="shared" si="0"/>
        <v>56999.560038830321</v>
      </c>
      <c r="M11" s="12">
        <f>(L11*M$10)+L11</f>
        <v>58139.551239606924</v>
      </c>
    </row>
    <row r="12" spans="1:20" ht="12.75" customHeight="1" x14ac:dyDescent="0.25">
      <c r="A12" s="32" t="s">
        <v>17</v>
      </c>
      <c r="B12" s="11" t="s">
        <v>10</v>
      </c>
      <c r="C12" s="2">
        <v>44965.06</v>
      </c>
      <c r="D12" s="2">
        <f>(C12*D$10)+C12</f>
        <v>47213.312999999995</v>
      </c>
      <c r="E12" s="2">
        <f t="shared" si="0"/>
        <v>49479.552023999997</v>
      </c>
      <c r="F12" s="2">
        <f t="shared" si="0"/>
        <v>51755.611417103995</v>
      </c>
      <c r="G12" s="2">
        <f>(F12*G$10)+F12</f>
        <v>54032.858319456573</v>
      </c>
      <c r="H12" s="7">
        <f t="shared" si="0"/>
        <v>56356.271227193203</v>
      </c>
      <c r="I12" s="2">
        <f t="shared" si="0"/>
        <v>58723.234618735318</v>
      </c>
      <c r="J12" s="2">
        <f t="shared" si="0"/>
        <v>61072.16400348473</v>
      </c>
      <c r="K12" s="2">
        <f t="shared" si="0"/>
        <v>63209.689743606694</v>
      </c>
      <c r="L12" s="2">
        <f t="shared" si="0"/>
        <v>64789.931987196862</v>
      </c>
      <c r="M12" s="2">
        <f>(L12*M$10)+L12</f>
        <v>66085.7306269408</v>
      </c>
      <c r="N12" s="5"/>
    </row>
    <row r="13" spans="1:20" ht="12.75" customHeight="1" x14ac:dyDescent="0.25">
      <c r="A13" s="31" t="s">
        <v>18</v>
      </c>
      <c r="B13" s="10" t="s">
        <v>10</v>
      </c>
      <c r="C13" s="3">
        <v>51128.7</v>
      </c>
      <c r="D13" s="3">
        <f t="shared" ref="D13:M13" si="1">(C13*D$10)+C13</f>
        <v>53685.134999999995</v>
      </c>
      <c r="E13" s="3">
        <f t="shared" si="1"/>
        <v>56262.021479999996</v>
      </c>
      <c r="F13" s="3">
        <f t="shared" si="1"/>
        <v>58850.074468079998</v>
      </c>
      <c r="G13" s="3">
        <f t="shared" si="1"/>
        <v>61439.477744675518</v>
      </c>
      <c r="H13" s="8">
        <f t="shared" si="1"/>
        <v>64081.375287696566</v>
      </c>
      <c r="I13" s="3">
        <f t="shared" si="1"/>
        <v>66772.793049779822</v>
      </c>
      <c r="J13" s="3">
        <f t="shared" si="1"/>
        <v>69443.704771771008</v>
      </c>
      <c r="K13" s="3">
        <f t="shared" si="1"/>
        <v>71874.234438782994</v>
      </c>
      <c r="L13" s="3">
        <f t="shared" si="1"/>
        <v>73671.09029975257</v>
      </c>
      <c r="M13" s="3">
        <f t="shared" si="1"/>
        <v>75144.512105747621</v>
      </c>
    </row>
    <row r="14" spans="1:20" ht="12.75" customHeight="1" x14ac:dyDescent="0.25">
      <c r="A14" s="32" t="s">
        <v>20</v>
      </c>
      <c r="B14" s="11" t="s">
        <v>10</v>
      </c>
      <c r="C14" s="2">
        <v>58155.05</v>
      </c>
      <c r="D14" s="2">
        <f t="shared" ref="D14:M14" si="2">(C14*D$10)+C14</f>
        <v>61062.802500000005</v>
      </c>
      <c r="E14" s="2">
        <f t="shared" si="2"/>
        <v>63993.817020000002</v>
      </c>
      <c r="F14" s="2">
        <f t="shared" si="2"/>
        <v>66937.532602920008</v>
      </c>
      <c r="G14" s="2">
        <f t="shared" si="2"/>
        <v>69882.784037448495</v>
      </c>
      <c r="H14" s="7">
        <f t="shared" si="2"/>
        <v>72887.743751058777</v>
      </c>
      <c r="I14" s="2">
        <f t="shared" si="2"/>
        <v>75949.028988603241</v>
      </c>
      <c r="J14" s="2">
        <f t="shared" si="2"/>
        <v>78986.990148147364</v>
      </c>
      <c r="K14" s="2">
        <f t="shared" si="2"/>
        <v>81751.534803332528</v>
      </c>
      <c r="L14" s="2">
        <f t="shared" si="2"/>
        <v>83795.323173415847</v>
      </c>
      <c r="M14" s="2">
        <f t="shared" si="2"/>
        <v>85471.229636884163</v>
      </c>
    </row>
    <row r="15" spans="1:20" ht="12.75" customHeight="1" x14ac:dyDescent="0.25">
      <c r="A15" s="31" t="s">
        <v>19</v>
      </c>
      <c r="B15" s="10" t="s">
        <v>10</v>
      </c>
      <c r="C15" s="4">
        <v>66165.19</v>
      </c>
      <c r="D15" s="4">
        <f t="shared" ref="D15:M15" si="3">(C15*D$10)+C15</f>
        <v>69473.449500000002</v>
      </c>
      <c r="E15" s="4">
        <f t="shared" si="3"/>
        <v>72808.175076</v>
      </c>
      <c r="F15" s="4">
        <f t="shared" si="3"/>
        <v>76157.351129496004</v>
      </c>
      <c r="G15" s="4">
        <f t="shared" si="3"/>
        <v>79508.274579193821</v>
      </c>
      <c r="H15" s="9">
        <f t="shared" si="3"/>
        <v>82927.130386099161</v>
      </c>
      <c r="I15" s="4">
        <f t="shared" si="3"/>
        <v>86410.069862315329</v>
      </c>
      <c r="J15" s="4">
        <f t="shared" si="3"/>
        <v>89866.47265680795</v>
      </c>
      <c r="K15" s="4">
        <f>(J15*K$10)+J15</f>
        <v>93011.799199796224</v>
      </c>
      <c r="L15" s="4">
        <f t="shared" si="3"/>
        <v>95337.094179791136</v>
      </c>
      <c r="M15" s="4">
        <f t="shared" si="3"/>
        <v>97243.83606338696</v>
      </c>
    </row>
  </sheetData>
  <sortState ref="A3:T7">
    <sortCondition ref="A3:A7"/>
  </sortState>
  <mergeCells count="2">
    <mergeCell ref="A1:B1"/>
    <mergeCell ref="S9:T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Salary Schedule</vt:lpstr>
      <vt:lpstr>Confidential</vt:lpstr>
      <vt:lpstr>'2020-21 Salary Schedule'!Print_Area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Shaffer</dc:creator>
  <cp:lastModifiedBy>Vanessa Vu</cp:lastModifiedBy>
  <cp:lastPrinted>2020-06-04T19:10:09Z</cp:lastPrinted>
  <dcterms:created xsi:type="dcterms:W3CDTF">2018-04-30T22:33:19Z</dcterms:created>
  <dcterms:modified xsi:type="dcterms:W3CDTF">2020-06-04T19:49:34Z</dcterms:modified>
</cp:coreProperties>
</file>