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r Dept\Benefits\Open Enrollment\2019-20\"/>
    </mc:Choice>
  </mc:AlternateContent>
  <workbookProtection workbookAlgorithmName="SHA-512" workbookHashValue="lGMSLkowva7qNisqro1pE7wyqbx6MIY+2tBFQozvCtI2/rNYZ8mLj4z2a+fWd0w00lR4NSAEbdaeqVgHaWhGww==" workbookSaltValue="rwNNvEQ8DXzV+Sr/Mlaw9Q==" workbookSpinCount="100000" lockStructure="1"/>
  <bookViews>
    <workbookView xWindow="0" yWindow="0" windowWidth="19200" windowHeight="11580"/>
  </bookViews>
  <sheets>
    <sheet name="Sheet1" sheetId="1" r:id="rId1"/>
    <sheet name="Sheet2" sheetId="2" state="hidden" r:id="rId2"/>
  </sheets>
  <calcPr calcId="162913"/>
</workbook>
</file>

<file path=xl/calcChain.xml><?xml version="1.0" encoding="utf-8"?>
<calcChain xmlns="http://schemas.openxmlformats.org/spreadsheetml/2006/main">
  <c r="E10" i="1" l="1"/>
  <c r="E23" i="1" l="1"/>
  <c r="E8" i="1" l="1"/>
  <c r="E18" i="1" l="1"/>
  <c r="E21" i="1" l="1"/>
  <c r="E14" i="1" l="1"/>
  <c r="E25" i="1" s="1"/>
</calcChain>
</file>

<file path=xl/comments1.xml><?xml version="1.0" encoding="utf-8"?>
<comments xmlns="http://schemas.openxmlformats.org/spreadsheetml/2006/main">
  <authors>
    <author>its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HR:</t>
        </r>
        <r>
          <rPr>
            <sz val="9"/>
            <color indexed="81"/>
            <rFont val="Tahoma"/>
            <family val="2"/>
          </rPr>
          <t xml:space="preserve">
This is the amount the College contributes toward your premium costs.</t>
        </r>
      </text>
    </comment>
  </commentList>
</comments>
</file>

<file path=xl/sharedStrings.xml><?xml version="1.0" encoding="utf-8"?>
<sst xmlns="http://schemas.openxmlformats.org/spreadsheetml/2006/main" count="82" uniqueCount="57">
  <si>
    <t>Medical Tier</t>
  </si>
  <si>
    <t>Employee Only</t>
  </si>
  <si>
    <t>Employee + Family</t>
  </si>
  <si>
    <t>Employee + Children</t>
  </si>
  <si>
    <t>Medical Plan</t>
  </si>
  <si>
    <t>Kaiser</t>
  </si>
  <si>
    <t>Employee Group</t>
  </si>
  <si>
    <t>Classified</t>
  </si>
  <si>
    <t>Full Time Faculty</t>
  </si>
  <si>
    <t>PT Faculty</t>
  </si>
  <si>
    <t>Other</t>
  </si>
  <si>
    <t>FT Faculty</t>
  </si>
  <si>
    <t>Admin</t>
  </si>
  <si>
    <t>Admin/Confidential</t>
  </si>
  <si>
    <t>Emp Only</t>
  </si>
  <si>
    <t>Emp +1</t>
  </si>
  <si>
    <t>Emp + Fam</t>
  </si>
  <si>
    <t>Emp + Child</t>
  </si>
  <si>
    <t>Health</t>
  </si>
  <si>
    <t>Dental</t>
  </si>
  <si>
    <t>Willamette</t>
  </si>
  <si>
    <t>Vision</t>
  </si>
  <si>
    <t>Dental Plan</t>
  </si>
  <si>
    <t>Vision Plan</t>
  </si>
  <si>
    <t>Life</t>
  </si>
  <si>
    <t>Dental Tier</t>
  </si>
  <si>
    <t>Vision Tier</t>
  </si>
  <si>
    <t>2. Your fringe package amount is based on your medical selection.</t>
  </si>
  <si>
    <t>1. This tool should be used for estimates only. The actual cost may vary.</t>
  </si>
  <si>
    <t>Clackamas Community College</t>
  </si>
  <si>
    <t>Please Select</t>
  </si>
  <si>
    <t xml:space="preserve">Total Monthly Out of Pocket </t>
  </si>
  <si>
    <t>Life and AD&amp;D</t>
  </si>
  <si>
    <t>No Life</t>
  </si>
  <si>
    <t>Employee + Spouse/Partner</t>
  </si>
  <si>
    <t>2019-2020 Monthly Benefits Cost Estimator</t>
  </si>
  <si>
    <t>Part Time Faculty</t>
  </si>
  <si>
    <t>VSP Choice</t>
  </si>
  <si>
    <t>VSP Choice Plus</t>
  </si>
  <si>
    <t>Moda Pearl</t>
  </si>
  <si>
    <t>Moda Opal</t>
  </si>
  <si>
    <t>Kaiser Plan 1 ($0 deductible)</t>
  </si>
  <si>
    <t>Moda Plan 1 ($400 deductible)</t>
  </si>
  <si>
    <t>Moda Plan 2 ($800 deductible)</t>
  </si>
  <si>
    <t>Moda Plan 3 ($1200 deductible)</t>
  </si>
  <si>
    <t>Kaiser Plan 3 ($1600 deductible w/HSA)</t>
  </si>
  <si>
    <t>Moda Plan 6 ($1600 deductible w/HSA)</t>
  </si>
  <si>
    <r>
      <rPr>
        <b/>
        <sz val="11"/>
        <color rgb="FFC00000"/>
        <rFont val="Arial"/>
        <family val="2"/>
      </rPr>
      <t>Enter Gross Monthly Salary</t>
    </r>
    <r>
      <rPr>
        <sz val="11"/>
        <color rgb="FFC00000"/>
        <rFont val="Arial"/>
        <family val="2"/>
      </rPr>
      <t xml:space="preserve"> -</t>
    </r>
    <r>
      <rPr>
        <i/>
        <sz val="11"/>
        <color rgb="FFC00000"/>
        <rFont val="Arial"/>
        <family val="2"/>
      </rPr>
      <t xml:space="preserve"> Admin/Confidential &amp; FT Faculty Only</t>
    </r>
  </si>
  <si>
    <t>Life Insurance</t>
  </si>
  <si>
    <t>Long Term Disability</t>
  </si>
  <si>
    <t>Delta</t>
  </si>
  <si>
    <t>Updates:</t>
  </si>
  <si>
    <t>01/03/2020: Updated fringe amounts for Classified employees per new Collective Bargaining Agreement</t>
  </si>
  <si>
    <t>03/16/2020: Updated fringe amounts for FT Faculty employees per new Collective Bargaining Agreement</t>
  </si>
  <si>
    <t>To find your monthly out of pocket cost, update ALL blue fields below</t>
  </si>
  <si>
    <t>3. Refer to your Collective Bargaining Agreement for additional information (if applicable).</t>
  </si>
  <si>
    <t>04/14/2020: Updated fringe amounts for PT Faculty employees per new Collective Bargaining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</si>
</sst>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.00;[Red]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rgb="FFC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C0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Arial"/>
      <family val="2"/>
    </font>
    <font>
      <b/>
      <sz val="13"/>
      <color theme="0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i/>
      <sz val="11"/>
      <color rgb="FFC00000"/>
      <name val="Arial"/>
      <family val="2"/>
    </font>
    <font>
      <i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164" fontId="0" fillId="0" borderId="0" xfId="0" applyNumberFormat="1"/>
    <xf numFmtId="0" fontId="2" fillId="0" borderId="0" xfId="1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2" xfId="0" applyFont="1" applyBorder="1"/>
    <xf numFmtId="0" fontId="6" fillId="0" borderId="4" xfId="0" applyFont="1" applyBorder="1"/>
    <xf numFmtId="0" fontId="7" fillId="0" borderId="0" xfId="0" applyFont="1" applyBorder="1"/>
    <xf numFmtId="0" fontId="7" fillId="0" borderId="0" xfId="0" applyFont="1"/>
    <xf numFmtId="0" fontId="9" fillId="0" borderId="0" xfId="0" applyFont="1"/>
    <xf numFmtId="0" fontId="6" fillId="0" borderId="6" xfId="0" applyFont="1" applyBorder="1"/>
    <xf numFmtId="0" fontId="7" fillId="0" borderId="7" xfId="0" applyFont="1" applyBorder="1"/>
    <xf numFmtId="0" fontId="10" fillId="0" borderId="0" xfId="0" applyFont="1"/>
    <xf numFmtId="0" fontId="5" fillId="0" borderId="0" xfId="0" applyFont="1" applyAlignment="1">
      <alignment horizontal="left"/>
    </xf>
    <xf numFmtId="8" fontId="5" fillId="0" borderId="0" xfId="0" applyNumberFormat="1" applyFont="1" applyAlignment="1">
      <alignment horizontal="right"/>
    </xf>
    <xf numFmtId="8" fontId="5" fillId="0" borderId="3" xfId="0" applyNumberFormat="1" applyFont="1" applyBorder="1" applyAlignment="1">
      <alignment horizontal="right"/>
    </xf>
    <xf numFmtId="8" fontId="7" fillId="0" borderId="5" xfId="0" applyNumberFormat="1" applyFont="1" applyBorder="1" applyAlignment="1">
      <alignment horizontal="right"/>
    </xf>
    <xf numFmtId="8" fontId="7" fillId="0" borderId="8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 wrapText="1"/>
    </xf>
    <xf numFmtId="165" fontId="0" fillId="0" borderId="0" xfId="0" applyNumberFormat="1"/>
    <xf numFmtId="8" fontId="7" fillId="0" borderId="0" xfId="0" applyNumberFormat="1" applyFont="1" applyFill="1" applyBorder="1"/>
    <xf numFmtId="8" fontId="7" fillId="2" borderId="5" xfId="0" applyNumberFormat="1" applyFont="1" applyFill="1" applyBorder="1" applyAlignment="1">
      <alignment horizontal="right"/>
    </xf>
    <xf numFmtId="7" fontId="8" fillId="2" borderId="5" xfId="0" applyNumberFormat="1" applyFont="1" applyFill="1" applyBorder="1" applyAlignment="1">
      <alignment horizontal="right"/>
    </xf>
    <xf numFmtId="8" fontId="13" fillId="4" borderId="11" xfId="0" applyNumberFormat="1" applyFont="1" applyFill="1" applyBorder="1" applyAlignment="1">
      <alignment horizontal="right"/>
    </xf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0" fontId="18" fillId="0" borderId="4" xfId="0" applyFont="1" applyBorder="1" applyAlignment="1">
      <alignment horizontal="center" vertical="top"/>
    </xf>
    <xf numFmtId="0" fontId="19" fillId="0" borderId="0" xfId="1" applyFont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7" fillId="3" borderId="0" xfId="0" applyFont="1" applyFill="1" applyBorder="1" applyProtection="1">
      <protection locked="0"/>
    </xf>
    <xf numFmtId="164" fontId="7" fillId="3" borderId="0" xfId="0" applyNumberFormat="1" applyFont="1" applyFill="1" applyBorder="1" applyProtection="1">
      <protection locked="0"/>
    </xf>
    <xf numFmtId="0" fontId="1" fillId="0" borderId="6" xfId="1" applyFont="1" applyBorder="1" applyAlignment="1">
      <alignment horizontal="left"/>
    </xf>
    <xf numFmtId="0" fontId="1" fillId="0" borderId="7" xfId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0" fontId="20" fillId="5" borderId="7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4" borderId="9" xfId="0" applyFont="1" applyFill="1" applyBorder="1" applyAlignment="1">
      <alignment horizontal="right"/>
    </xf>
    <xf numFmtId="0" fontId="13" fillId="4" borderId="10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1F38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tabSelected="1" workbookViewId="0">
      <selection activeCell="C6" sqref="C6"/>
    </sheetView>
  </sheetViews>
  <sheetFormatPr defaultColWidth="9.140625" defaultRowHeight="15" x14ac:dyDescent="0.25"/>
  <cols>
    <col min="1" max="1" width="4" style="5" customWidth="1"/>
    <col min="2" max="2" width="24.140625" style="4" bestFit="1" customWidth="1"/>
    <col min="3" max="3" width="41.5703125" style="5" bestFit="1" customWidth="1"/>
    <col min="4" max="4" width="4" style="5" customWidth="1"/>
    <col min="5" max="5" width="25.28515625" style="16" bestFit="1" customWidth="1"/>
    <col min="6" max="16384" width="9.140625" style="5"/>
  </cols>
  <sheetData>
    <row r="1" spans="2:5" ht="15.75" thickBot="1" x14ac:dyDescent="0.3"/>
    <row r="2" spans="2:5" ht="18" x14ac:dyDescent="0.25">
      <c r="B2" s="42" t="s">
        <v>29</v>
      </c>
      <c r="C2" s="43"/>
      <c r="D2" s="43"/>
      <c r="E2" s="44"/>
    </row>
    <row r="3" spans="2:5" ht="17.25" thickBot="1" x14ac:dyDescent="0.3">
      <c r="B3" s="48" t="s">
        <v>35</v>
      </c>
      <c r="C3" s="49"/>
      <c r="D3" s="49"/>
      <c r="E3" s="50"/>
    </row>
    <row r="4" spans="2:5" ht="16.5" thickBot="1" x14ac:dyDescent="0.3">
      <c r="B4" s="45" t="s">
        <v>54</v>
      </c>
      <c r="C4" s="46"/>
      <c r="D4" s="46"/>
      <c r="E4" s="47"/>
    </row>
    <row r="5" spans="2:5" x14ac:dyDescent="0.25">
      <c r="B5" s="6"/>
      <c r="C5" s="7"/>
      <c r="D5" s="7"/>
      <c r="E5" s="17"/>
    </row>
    <row r="6" spans="2:5" s="10" customFormat="1" ht="15.75" x14ac:dyDescent="0.25">
      <c r="B6" s="8" t="s">
        <v>6</v>
      </c>
      <c r="C6" s="34" t="s">
        <v>30</v>
      </c>
      <c r="D6" s="9"/>
      <c r="E6" s="18"/>
    </row>
    <row r="7" spans="2:5" s="10" customFormat="1" ht="15.75" x14ac:dyDescent="0.25">
      <c r="B7" s="26"/>
      <c r="C7" s="27"/>
      <c r="D7" s="27"/>
      <c r="E7" s="28"/>
    </row>
    <row r="8" spans="2:5" s="10" customFormat="1" ht="15.75" x14ac:dyDescent="0.25">
      <c r="B8" s="8" t="s">
        <v>0</v>
      </c>
      <c r="C8" s="34" t="s">
        <v>30</v>
      </c>
      <c r="D8" s="9"/>
      <c r="E8" s="24" t="str">
        <f>IF(AND(C6=Sheet2!B3,C8=Sheet2!B10),Sheet2!A17,IF(AND(C6=Sheet2!B3,C8=Sheet2!B11),Sheet2!A18,IF(AND(C6=Sheet2!B3,C8=Sheet2!B12),Sheet2!A19,IF(AND(C6=Sheet2!B3,C8=Sheet2!B13),Sheet2!A20,IF(AND(C6=Sheet2!B4,C8=Sheet2!B10),Sheet2!B17,IF(AND(C6=Sheet2!B4,C8=Sheet2!B11),Sheet2!B18,IF(AND(C6=Sheet2!B4,C8=Sheet2!B12),Sheet2!B19,IF(AND(C6=Sheet2!B4,C8=Sheet2!B13),Sheet2!B20,IF(AND(C6=Sheet2!B5,C8=Sheet2!B10),Sheet2!C17,IF(AND(C6=Sheet2!B5,C8=Sheet2!B11),Sheet2!C18,IF(AND(C6=Sheet2!B5,C8=Sheet2!B12),Sheet2!C19,IF(AND(C6=Sheet2!B5,C8=Sheet2!B13),Sheet2!C20,IF(C6=Sheet2!B6,Sheet2!D17,IF(C6=Sheet2!B7,Sheet2!E17,"Select Group and Tier"))))))))))))))</f>
        <v>Select Group and Tier</v>
      </c>
    </row>
    <row r="9" spans="2:5" s="10" customFormat="1" ht="15.75" x14ac:dyDescent="0.25">
      <c r="B9" s="8"/>
      <c r="C9" s="9"/>
      <c r="D9" s="9"/>
      <c r="E9" s="18"/>
    </row>
    <row r="10" spans="2:5" s="10" customFormat="1" ht="15.75" x14ac:dyDescent="0.25">
      <c r="B10" s="8" t="s">
        <v>4</v>
      </c>
      <c r="C10" s="34" t="s">
        <v>30</v>
      </c>
      <c r="D10" s="9"/>
      <c r="E10" s="23" t="str">
        <f>IF(AND(C8=Sheet2!B10,C10=Sheet2!B23),Sheet2!C23,IF(AND(C8=Sheet2!B11,C10=Sheet2!B23),Sheet2!D23,IF(AND(C8=Sheet2!B12,C10=Sheet2!B23),Sheet2!E23,IF(AND(C8=Sheet2!B13,C10=Sheet2!B23),Sheet2!F23,IF(AND(C8=Sheet2!B10,C10=Sheet2!B25),Sheet2!C25,IF(AND(C8=Sheet2!B11,C10=Sheet2!B25),Sheet2!D25,IF(AND(C8=Sheet2!B12,C10=Sheet2!B25),Sheet2!E25,IF(AND(C8=Sheet2!B13,C10=Sheet2!B25),Sheet2!F25,IF(AND(C8=Sheet2!B10,C10=Sheet2!B26),Sheet2!C26,IF(AND(C8=Sheet2!B11,C10=Sheet2!B26),Sheet2!D26,IF(AND(C8=Sheet2!B12,C10=Sheet2!B26),Sheet2!E26,IF(AND(C8=Sheet2!B13,C10=Sheet2!B26),Sheet2!F26,IF(AND(C8=Sheet2!B10,C10=Sheet2!B27),Sheet2!C27,IF(AND(C8=Sheet2!B11,C10=Sheet2!B27),Sheet2!D27,IF(AND(C8=Sheet2!B12,C10=Sheet2!B27),Sheet2!E27,IF(AND(C8=Sheet2!B13,C10=Sheet2!B27),Sheet2!F27,IF(AND(C8=Sheet2!B10,C10=Sheet2!B28),Sheet2!C28,IF(AND(C8=Sheet2!B11,C10=Sheet2!B28),Sheet2!D28,IF(AND(C8=Sheet2!B12,C10=Sheet2!B28),Sheet2!E28,IF(AND(C8=Sheet2!B13,C10=Sheet2!B28),Sheet2!F28,IF(AND(C8=Sheet2!B10,C10=Sheet2!B24),Sheet2!C24,IF(AND(C8=Sheet2!B11,C10=Sheet2!B24),Sheet2!D24,IF(AND(C8=Sheet2!B12,C10=Sheet2!B24),Sheet2!E24,IF(AND(C8=Sheet2!B13,C10=Sheet2!B24),Sheet2!F24,"Select Tier and Plan"))))))))))))))))))))))))</f>
        <v>Select Tier and Plan</v>
      </c>
    </row>
    <row r="11" spans="2:5" s="10" customFormat="1" ht="15.75" x14ac:dyDescent="0.25">
      <c r="B11" s="8"/>
      <c r="C11" s="9"/>
      <c r="D11" s="9"/>
      <c r="E11" s="18"/>
    </row>
    <row r="12" spans="2:5" s="10" customFormat="1" ht="15.75" x14ac:dyDescent="0.25">
      <c r="B12" s="8" t="s">
        <v>25</v>
      </c>
      <c r="C12" s="34" t="s">
        <v>30</v>
      </c>
      <c r="D12" s="9"/>
      <c r="E12" s="18"/>
    </row>
    <row r="13" spans="2:5" s="10" customFormat="1" ht="15.75" x14ac:dyDescent="0.25">
      <c r="B13" s="8"/>
      <c r="C13" s="9"/>
      <c r="D13" s="9"/>
      <c r="E13" s="18"/>
    </row>
    <row r="14" spans="2:5" s="10" customFormat="1" ht="15.75" x14ac:dyDescent="0.25">
      <c r="B14" s="8" t="s">
        <v>22</v>
      </c>
      <c r="C14" s="34" t="s">
        <v>30</v>
      </c>
      <c r="D14" s="9"/>
      <c r="E14" s="23" t="str">
        <f>IF(AND(C12=Sheet2!B10,C14=Sheet2!B31),Sheet2!C31,IF(AND(C12=Sheet2!B11,C14=Sheet2!B31),Sheet2!D31,IF(AND(C12=Sheet2!B12,C14=Sheet2!B31),Sheet2!E31,IF(AND(C12=Sheet2!B13,C14=Sheet2!B31),Sheet2!F31,IF(AND(C12=Sheet2!B10,C14=Sheet2!B32),Sheet2!C32,IF(AND(C12=Sheet2!B11,C14=Sheet2!B32),Sheet2!D32,IF(AND(C12=Sheet2!B12,C14=Sheet2!B32),Sheet2!E32,IF(AND(C12=Sheet2!B13,C14=Sheet2!B32),Sheet2!F32,IF(AND(C12=Sheet2!B10,C14=Sheet2!B33),Sheet2!C33,IF(AND(C12=Sheet2!B11,C14=Sheet2!B33),Sheet2!D33,IF(AND(C12=Sheet2!B12,C14=Sheet2!B33),Sheet2!E33,IF(AND(C12=Sheet2!B13,C14=Sheet2!B33),Sheet2!F33,"Select Tier and Plan"))))))))))))</f>
        <v>Select Tier and Plan</v>
      </c>
    </row>
    <row r="15" spans="2:5" s="10" customFormat="1" ht="15.75" x14ac:dyDescent="0.25">
      <c r="B15" s="8"/>
      <c r="C15" s="9"/>
      <c r="D15" s="9"/>
      <c r="E15" s="18"/>
    </row>
    <row r="16" spans="2:5" s="10" customFormat="1" ht="15.75" x14ac:dyDescent="0.25">
      <c r="B16" s="8" t="s">
        <v>26</v>
      </c>
      <c r="C16" s="34" t="s">
        <v>30</v>
      </c>
      <c r="D16" s="9"/>
      <c r="E16" s="18"/>
    </row>
    <row r="17" spans="2:13" s="10" customFormat="1" ht="15.75" x14ac:dyDescent="0.25">
      <c r="B17" s="8"/>
      <c r="C17" s="9"/>
      <c r="D17" s="9"/>
      <c r="E17" s="18"/>
    </row>
    <row r="18" spans="2:13" s="10" customFormat="1" ht="15.75" x14ac:dyDescent="0.25">
      <c r="B18" s="8" t="s">
        <v>23</v>
      </c>
      <c r="C18" s="34" t="s">
        <v>30</v>
      </c>
      <c r="D18" s="9"/>
      <c r="E18" s="23" t="str">
        <f>IF(AND(C16=Sheet2!B10,C18=Sheet2!B36),Sheet2!C36,IF(AND(C16=Sheet2!B11,C18=Sheet2!B36),Sheet2!D36,IF(AND(C16=Sheet2!B12,C18=Sheet2!B36),Sheet2!E36,IF(AND(C16=Sheet2!B13,C18=Sheet2!B36),Sheet2!F36,IF(AND(C16=Sheet2!B10,C18=Sheet2!B38),Sheet2!C38,IF(AND(C16=Sheet2!B11,C18=Sheet2!B38),Sheet2!D38,IF(AND(C16=Sheet2!B12,C18=Sheet2!B38),Sheet2!E38,IF(AND(C16=Sheet2!B13,C18=Sheet2!B38),Sheet2!F38,IF(AND(C16=Sheet2!B10,C18=Sheet2!B37),Sheet2!C37,IF(AND(C16=Sheet2!B11,C18=Sheet2!B37),Sheet2!D37,IF(AND(C16=Sheet2!B12,C18=Sheet2!B37),Sheet2!E37,IF(AND(C16=Sheet2!B13,C18=Sheet2!B37),Sheet2!F37,IF(AND(C16=Sheet2!B10,C18=Sheet2!B39),Sheet2!C39,IF(AND(C16=Sheet2!B11,C18=Sheet2!B39),Sheet2!D39,IF(AND(C16=Sheet2!B12,C18=Sheet2!B39),Sheet2!E39,IF(AND(C16=Sheet2!B13,C18=Sheet2!B39),Sheet2!F39,IF(AND(C16=Sheet2!B10,C18=Sheet2!B40),Sheet2!C40,IF(AND(C16=Sheet2!B11,C18=Sheet2!B40),Sheet2!D40,IF(AND(C16=Sheet2!B12,C18=Sheet2!B40),Sheet2!E40,IF(AND(C16=Sheet2!B13,C18=Sheet2!B40),Sheet2!F40,"Select Tier and Plan"))))))))))))))))))))</f>
        <v>Select Tier and Plan</v>
      </c>
    </row>
    <row r="19" spans="2:13" s="10" customFormat="1" ht="15.75" x14ac:dyDescent="0.25">
      <c r="B19" s="8"/>
      <c r="C19" s="9"/>
      <c r="D19" s="9"/>
      <c r="E19" s="18"/>
    </row>
    <row r="20" spans="2:13" s="11" customFormat="1" x14ac:dyDescent="0.2">
      <c r="B20" s="51" t="s">
        <v>47</v>
      </c>
      <c r="C20" s="52"/>
      <c r="D20" s="52"/>
      <c r="E20" s="53"/>
    </row>
    <row r="21" spans="2:13" s="10" customFormat="1" ht="15.75" x14ac:dyDescent="0.25">
      <c r="B21" s="8" t="s">
        <v>49</v>
      </c>
      <c r="C21" s="35">
        <v>0</v>
      </c>
      <c r="D21" s="9"/>
      <c r="E21" s="23">
        <f>IF(OR(C6=Sheet2!B6,C6=Sheet2!B7),0,C21*0.00318)</f>
        <v>0</v>
      </c>
    </row>
    <row r="22" spans="2:13" s="10" customFormat="1" ht="17.25" customHeight="1" x14ac:dyDescent="0.2">
      <c r="B22" s="29"/>
      <c r="C22" s="9"/>
      <c r="D22" s="9"/>
      <c r="E22" s="18"/>
    </row>
    <row r="23" spans="2:13" s="10" customFormat="1" ht="15.75" x14ac:dyDescent="0.25">
      <c r="B23" s="8" t="s">
        <v>48</v>
      </c>
      <c r="C23" s="22"/>
      <c r="D23" s="9"/>
      <c r="E23" s="23" t="str">
        <f>IF(AND(C6=Sheet2!B3),Sheet2!C45,IF(AND(C6=Sheet2!B4),Sheet2!C43,IF(AND(C6=Sheet2!B5),Sheet2!C43,IF(AND(C6=Sheet2!B6),Sheet2!C44,IF(AND(C6=Sheet2!B7),Sheet2!C45,"Select Employee Group")))))</f>
        <v>Select Employee Group</v>
      </c>
    </row>
    <row r="24" spans="2:13" s="10" customFormat="1" ht="16.5" thickBot="1" x14ac:dyDescent="0.3">
      <c r="B24" s="12"/>
      <c r="C24" s="13"/>
      <c r="D24" s="13"/>
      <c r="E24" s="19"/>
    </row>
    <row r="25" spans="2:13" s="14" customFormat="1" ht="21" thickBot="1" x14ac:dyDescent="0.35">
      <c r="B25" s="54" t="s">
        <v>31</v>
      </c>
      <c r="C25" s="55"/>
      <c r="D25" s="55"/>
      <c r="E25" s="25" t="str">
        <f>IF(SUM(E8:E22)&gt;0,SUM(E8:E22),"$0.00")</f>
        <v>$0.00</v>
      </c>
    </row>
    <row r="26" spans="2:13" ht="14.25" x14ac:dyDescent="0.2">
      <c r="B26" s="39" t="s">
        <v>28</v>
      </c>
      <c r="C26" s="40"/>
      <c r="D26" s="40"/>
      <c r="E26" s="41"/>
      <c r="F26" s="15"/>
      <c r="G26" s="15"/>
      <c r="H26" s="15"/>
      <c r="I26" s="15"/>
      <c r="J26" s="15"/>
      <c r="K26" s="15"/>
      <c r="L26" s="15"/>
      <c r="M26" s="15"/>
    </row>
    <row r="27" spans="2:13" ht="14.25" x14ac:dyDescent="0.2">
      <c r="B27" s="31" t="s">
        <v>27</v>
      </c>
      <c r="C27" s="32"/>
      <c r="D27" s="32"/>
      <c r="E27" s="33"/>
      <c r="F27" s="15"/>
      <c r="G27" s="15"/>
      <c r="H27" s="15"/>
      <c r="I27" s="15"/>
      <c r="J27" s="15"/>
      <c r="K27" s="15"/>
      <c r="L27" s="15"/>
      <c r="M27" s="15"/>
    </row>
    <row r="28" spans="2:13" ht="15.75" customHeight="1" thickBot="1" x14ac:dyDescent="0.25">
      <c r="B28" s="36" t="s">
        <v>55</v>
      </c>
      <c r="C28" s="37"/>
      <c r="D28" s="37"/>
      <c r="E28" s="38"/>
      <c r="F28" s="15"/>
      <c r="G28" s="15"/>
      <c r="H28" s="15"/>
      <c r="I28" s="15"/>
      <c r="J28" s="15"/>
      <c r="K28" s="15"/>
      <c r="L28" s="15"/>
      <c r="M28" s="15"/>
    </row>
    <row r="29" spans="2:13" ht="14.25" customHeight="1" x14ac:dyDescent="0.2">
      <c r="B29" s="2"/>
      <c r="C29" s="2"/>
      <c r="D29" s="2"/>
      <c r="E29" s="20"/>
      <c r="F29" s="2"/>
      <c r="G29" s="2"/>
      <c r="H29" s="2"/>
      <c r="I29" s="2"/>
      <c r="J29" s="2"/>
      <c r="K29" s="2"/>
      <c r="L29" s="15"/>
      <c r="M29" s="15"/>
    </row>
    <row r="30" spans="2:13" ht="14.25" customHeight="1" x14ac:dyDescent="0.2">
      <c r="B30" s="30" t="s">
        <v>51</v>
      </c>
      <c r="C30" s="2"/>
      <c r="D30" s="2"/>
      <c r="E30" s="20"/>
      <c r="F30" s="2"/>
      <c r="G30" s="2"/>
      <c r="H30" s="2"/>
      <c r="I30" s="2"/>
      <c r="J30" s="2"/>
      <c r="K30" s="15"/>
      <c r="L30" s="15"/>
      <c r="M30" s="15"/>
    </row>
    <row r="31" spans="2:13" ht="14.25" x14ac:dyDescent="0.2">
      <c r="B31" s="5" t="s">
        <v>52</v>
      </c>
    </row>
    <row r="32" spans="2:13" ht="14.25" x14ac:dyDescent="0.2">
      <c r="B32" s="5" t="s">
        <v>53</v>
      </c>
    </row>
    <row r="33" spans="2:2" ht="14.25" x14ac:dyDescent="0.2">
      <c r="B33" s="5" t="s">
        <v>56</v>
      </c>
    </row>
    <row r="34" spans="2:2" ht="14.25" x14ac:dyDescent="0.2">
      <c r="B34" s="5"/>
    </row>
    <row r="35" spans="2:2" ht="14.25" x14ac:dyDescent="0.2">
      <c r="B35" s="5"/>
    </row>
    <row r="36" spans="2:2" ht="14.25" x14ac:dyDescent="0.2">
      <c r="B36" s="5"/>
    </row>
  </sheetData>
  <sheetProtection algorithmName="SHA-512" hashValue="b3Yimq5GzLazbCunzxBiU1YVW52t6MMq/rouER9BNQvJQik+ZGddC6BmlYo3cBuUnw0HIZVRSqWEfjzsbB3vDg==" saltValue="ZAQQBXH6v7pjXGA6tsXP5A==" spinCount="100000" sheet="1" objects="1" scenarios="1" selectLockedCells="1"/>
  <dataConsolidate/>
  <mergeCells count="7">
    <mergeCell ref="B28:E28"/>
    <mergeCell ref="B26:E26"/>
    <mergeCell ref="B2:E2"/>
    <mergeCell ref="B4:E4"/>
    <mergeCell ref="B3:E3"/>
    <mergeCell ref="B20:E20"/>
    <mergeCell ref="B25:D25"/>
  </mergeCells>
  <printOptions horizontalCentered="1"/>
  <pageMargins left="0.5" right="0.5" top="0.5" bottom="0.5" header="0.3" footer="0.3"/>
  <pageSetup scale="75" fitToHeight="0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Sheet2!$B$9:$B$13</xm:f>
          </x14:formula1>
          <xm:sqref>C8 C16 C12</xm:sqref>
        </x14:dataValidation>
        <x14:dataValidation type="list" allowBlank="1" showInputMessage="1" showErrorMessage="1">
          <x14:formula1>
            <xm:f>Sheet2!$B$2:$B$7</xm:f>
          </x14:formula1>
          <xm:sqref>C6</xm:sqref>
        </x14:dataValidation>
        <x14:dataValidation type="list" allowBlank="1" showInputMessage="1" showErrorMessage="1">
          <x14:formula1>
            <xm:f>Sheet2!$B$30:$B$33</xm:f>
          </x14:formula1>
          <xm:sqref>C14</xm:sqref>
        </x14:dataValidation>
        <x14:dataValidation type="list" allowBlank="1" showInputMessage="1" showErrorMessage="1">
          <x14:formula1>
            <xm:f>Sheet2!$B$35:$B$40</xm:f>
          </x14:formula1>
          <xm:sqref>C18</xm:sqref>
        </x14:dataValidation>
        <x14:dataValidation type="list" allowBlank="1" showInputMessage="1" showErrorMessage="1">
          <x14:formula1>
            <xm:f>Sheet2!$B$22:$B$28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workbookViewId="0">
      <selection activeCell="E19" sqref="E19"/>
    </sheetView>
  </sheetViews>
  <sheetFormatPr defaultRowHeight="15" x14ac:dyDescent="0.25"/>
  <cols>
    <col min="2" max="2" width="36.28515625" bestFit="1" customWidth="1"/>
    <col min="3" max="3" width="9.42578125" bestFit="1" customWidth="1"/>
    <col min="4" max="4" width="9.85546875" bestFit="1" customWidth="1"/>
    <col min="5" max="5" width="10.42578125" bestFit="1" customWidth="1"/>
    <col min="6" max="6" width="11.28515625" bestFit="1" customWidth="1"/>
    <col min="8" max="8" width="9.85546875" bestFit="1" customWidth="1"/>
  </cols>
  <sheetData>
    <row r="2" spans="1:5" x14ac:dyDescent="0.25">
      <c r="B2" t="s">
        <v>30</v>
      </c>
    </row>
    <row r="3" spans="1:5" x14ac:dyDescent="0.25">
      <c r="B3" t="s">
        <v>7</v>
      </c>
    </row>
    <row r="4" spans="1:5" x14ac:dyDescent="0.25">
      <c r="B4" t="s">
        <v>8</v>
      </c>
    </row>
    <row r="5" spans="1:5" x14ac:dyDescent="0.25">
      <c r="B5" t="s">
        <v>13</v>
      </c>
    </row>
    <row r="6" spans="1:5" x14ac:dyDescent="0.25">
      <c r="B6" t="s">
        <v>36</v>
      </c>
    </row>
    <row r="7" spans="1:5" x14ac:dyDescent="0.25">
      <c r="B7" t="s">
        <v>10</v>
      </c>
    </row>
    <row r="9" spans="1:5" x14ac:dyDescent="0.25">
      <c r="B9" t="s">
        <v>30</v>
      </c>
    </row>
    <row r="10" spans="1:5" x14ac:dyDescent="0.25">
      <c r="B10" t="s">
        <v>1</v>
      </c>
    </row>
    <row r="11" spans="1:5" x14ac:dyDescent="0.25">
      <c r="B11" t="s">
        <v>34</v>
      </c>
    </row>
    <row r="12" spans="1:5" x14ac:dyDescent="0.25">
      <c r="B12" t="s">
        <v>2</v>
      </c>
    </row>
    <row r="13" spans="1:5" x14ac:dyDescent="0.25">
      <c r="B13" t="s">
        <v>3</v>
      </c>
    </row>
    <row r="16" spans="1:5" x14ac:dyDescent="0.25">
      <c r="A16" t="s">
        <v>7</v>
      </c>
      <c r="B16" t="s">
        <v>11</v>
      </c>
      <c r="C16" t="s">
        <v>12</v>
      </c>
      <c r="D16" t="s">
        <v>9</v>
      </c>
      <c r="E16" t="s">
        <v>10</v>
      </c>
    </row>
    <row r="17" spans="1:6" x14ac:dyDescent="0.25">
      <c r="A17" s="3">
        <v>-844</v>
      </c>
      <c r="B17" s="3">
        <v>-851</v>
      </c>
      <c r="C17" s="3">
        <v>-851</v>
      </c>
      <c r="D17" s="3">
        <v>-666.75</v>
      </c>
      <c r="E17" s="3">
        <v>0</v>
      </c>
    </row>
    <row r="18" spans="1:6" x14ac:dyDescent="0.25">
      <c r="A18" s="3">
        <v>-1527</v>
      </c>
      <c r="B18" s="3">
        <v>-1501</v>
      </c>
      <c r="C18" s="3">
        <v>-1501</v>
      </c>
      <c r="D18" s="3">
        <v>-666.75</v>
      </c>
      <c r="E18" s="3">
        <v>0</v>
      </c>
    </row>
    <row r="19" spans="1:6" x14ac:dyDescent="0.25">
      <c r="A19" s="3">
        <v>-2052</v>
      </c>
      <c r="B19" s="3">
        <v>-2105</v>
      </c>
      <c r="C19" s="3">
        <v>-2105</v>
      </c>
      <c r="D19" s="3">
        <v>-666.75</v>
      </c>
      <c r="E19" s="3">
        <v>0</v>
      </c>
    </row>
    <row r="20" spans="1:6" x14ac:dyDescent="0.25">
      <c r="A20" s="3">
        <v>-1405</v>
      </c>
      <c r="B20" s="3">
        <v>-1294</v>
      </c>
      <c r="C20" s="3">
        <v>-1294</v>
      </c>
      <c r="D20" s="3">
        <v>-666.75</v>
      </c>
      <c r="E20" s="3">
        <v>0</v>
      </c>
    </row>
    <row r="22" spans="1:6" x14ac:dyDescent="0.25">
      <c r="B22" t="s">
        <v>30</v>
      </c>
      <c r="C22" t="s">
        <v>14</v>
      </c>
      <c r="D22" t="s">
        <v>15</v>
      </c>
      <c r="E22" t="s">
        <v>16</v>
      </c>
      <c r="F22" t="s">
        <v>17</v>
      </c>
    </row>
    <row r="23" spans="1:6" x14ac:dyDescent="0.25">
      <c r="A23" t="s">
        <v>18</v>
      </c>
      <c r="B23" t="s">
        <v>41</v>
      </c>
      <c r="C23" s="1">
        <v>659.42</v>
      </c>
      <c r="D23" s="1">
        <v>1450.73</v>
      </c>
      <c r="E23" s="1">
        <v>2044.2</v>
      </c>
      <c r="F23" s="1">
        <v>1252.9000000000001</v>
      </c>
    </row>
    <row r="24" spans="1:6" x14ac:dyDescent="0.25">
      <c r="A24" t="s">
        <v>18</v>
      </c>
      <c r="B24" t="s">
        <v>45</v>
      </c>
      <c r="C24" s="1">
        <v>397.93</v>
      </c>
      <c r="D24" s="1">
        <v>875.96</v>
      </c>
      <c r="E24" s="1">
        <v>1233.82</v>
      </c>
      <c r="F24" s="1">
        <v>755.75</v>
      </c>
    </row>
    <row r="25" spans="1:6" x14ac:dyDescent="0.25">
      <c r="A25" t="s">
        <v>18</v>
      </c>
      <c r="B25" t="s">
        <v>42</v>
      </c>
      <c r="C25" s="1">
        <v>678.31</v>
      </c>
      <c r="D25" s="1">
        <v>1492.27</v>
      </c>
      <c r="E25" s="1">
        <v>2102.8000000000002</v>
      </c>
      <c r="F25" s="1">
        <v>1288.81</v>
      </c>
    </row>
    <row r="26" spans="1:6" x14ac:dyDescent="0.25">
      <c r="A26" t="s">
        <v>18</v>
      </c>
      <c r="B26" t="s">
        <v>43</v>
      </c>
      <c r="C26" s="1">
        <v>631.04999999999995</v>
      </c>
      <c r="D26" s="1">
        <v>1388.3</v>
      </c>
      <c r="E26" s="1">
        <v>1956.28</v>
      </c>
      <c r="F26" s="1">
        <v>1199.01</v>
      </c>
    </row>
    <row r="27" spans="1:6" x14ac:dyDescent="0.25">
      <c r="A27" t="s">
        <v>18</v>
      </c>
      <c r="B27" t="s">
        <v>44</v>
      </c>
      <c r="C27" s="1">
        <v>593.23</v>
      </c>
      <c r="D27" s="1">
        <v>1305.0999999999999</v>
      </c>
      <c r="E27" s="1">
        <v>1839.05</v>
      </c>
      <c r="F27" s="1">
        <v>1127.17</v>
      </c>
    </row>
    <row r="28" spans="1:6" x14ac:dyDescent="0.25">
      <c r="A28" t="s">
        <v>18</v>
      </c>
      <c r="B28" t="s">
        <v>46</v>
      </c>
      <c r="C28" s="1">
        <v>533.09</v>
      </c>
      <c r="D28" s="1">
        <v>1172.79</v>
      </c>
      <c r="E28" s="1">
        <v>1652.61</v>
      </c>
      <c r="F28" s="1">
        <v>1012.89</v>
      </c>
    </row>
    <row r="30" spans="1:6" x14ac:dyDescent="0.25">
      <c r="B30" t="s">
        <v>30</v>
      </c>
    </row>
    <row r="31" spans="1:6" x14ac:dyDescent="0.25">
      <c r="A31" t="s">
        <v>19</v>
      </c>
      <c r="B31" t="s">
        <v>50</v>
      </c>
      <c r="C31" s="21">
        <v>66.48</v>
      </c>
      <c r="D31" s="21">
        <v>131.69999999999999</v>
      </c>
      <c r="E31" s="21">
        <v>216.88</v>
      </c>
      <c r="F31" s="21">
        <v>146.44999999999999</v>
      </c>
    </row>
    <row r="32" spans="1:6" x14ac:dyDescent="0.25">
      <c r="A32" t="s">
        <v>19</v>
      </c>
      <c r="B32" t="s">
        <v>20</v>
      </c>
      <c r="C32" s="21">
        <v>47.39</v>
      </c>
      <c r="D32" s="21">
        <v>93.88</v>
      </c>
      <c r="E32" s="21">
        <v>150.09</v>
      </c>
      <c r="F32" s="21">
        <v>99.9</v>
      </c>
    </row>
    <row r="33" spans="1:6" x14ac:dyDescent="0.25">
      <c r="A33" t="s">
        <v>19</v>
      </c>
      <c r="B33" t="s">
        <v>5</v>
      </c>
      <c r="C33" s="21">
        <v>73.069999999999993</v>
      </c>
      <c r="D33" s="21">
        <v>160.77000000000001</v>
      </c>
      <c r="E33" s="21">
        <v>226.53</v>
      </c>
      <c r="F33" s="21">
        <v>138.84</v>
      </c>
    </row>
    <row r="35" spans="1:6" x14ac:dyDescent="0.25">
      <c r="B35" t="s">
        <v>30</v>
      </c>
    </row>
    <row r="36" spans="1:6" x14ac:dyDescent="0.25">
      <c r="A36" t="s">
        <v>21</v>
      </c>
      <c r="B36" t="s">
        <v>39</v>
      </c>
      <c r="C36" s="21">
        <v>19.79</v>
      </c>
      <c r="D36" s="21">
        <v>43.61</v>
      </c>
      <c r="E36" s="21">
        <v>61.43</v>
      </c>
      <c r="F36" s="21">
        <v>37.65</v>
      </c>
    </row>
    <row r="37" spans="1:6" x14ac:dyDescent="0.25">
      <c r="A37" t="s">
        <v>21</v>
      </c>
      <c r="B37" t="s">
        <v>40</v>
      </c>
      <c r="C37" s="21">
        <v>24.26</v>
      </c>
      <c r="D37" s="21">
        <v>53.33</v>
      </c>
      <c r="E37" s="21">
        <v>75.14</v>
      </c>
      <c r="F37" s="21">
        <v>46.03</v>
      </c>
    </row>
    <row r="38" spans="1:6" x14ac:dyDescent="0.25">
      <c r="A38" t="s">
        <v>21</v>
      </c>
      <c r="B38" t="s">
        <v>5</v>
      </c>
      <c r="C38" s="21">
        <v>8.34</v>
      </c>
      <c r="D38" s="21">
        <v>18.34</v>
      </c>
      <c r="E38" s="21">
        <v>25.83</v>
      </c>
      <c r="F38" s="21">
        <v>15.83</v>
      </c>
    </row>
    <row r="39" spans="1:6" x14ac:dyDescent="0.25">
      <c r="A39" t="s">
        <v>21</v>
      </c>
      <c r="B39" t="s">
        <v>37</v>
      </c>
      <c r="C39" s="21">
        <v>9.15</v>
      </c>
      <c r="D39" s="21">
        <v>20.12</v>
      </c>
      <c r="E39" s="21">
        <v>28.34</v>
      </c>
      <c r="F39" s="21">
        <v>17.37</v>
      </c>
    </row>
    <row r="40" spans="1:6" x14ac:dyDescent="0.25">
      <c r="A40" t="s">
        <v>21</v>
      </c>
      <c r="B40" t="s">
        <v>38</v>
      </c>
      <c r="C40" s="21">
        <v>18.8</v>
      </c>
      <c r="D40" s="21">
        <v>41.37</v>
      </c>
      <c r="E40" s="21">
        <v>58.29</v>
      </c>
      <c r="F40" s="21">
        <v>35.729999999999997</v>
      </c>
    </row>
    <row r="43" spans="1:6" x14ac:dyDescent="0.25">
      <c r="B43" t="s">
        <v>32</v>
      </c>
      <c r="C43">
        <v>5.95</v>
      </c>
    </row>
    <row r="44" spans="1:6" x14ac:dyDescent="0.25">
      <c r="B44" t="s">
        <v>24</v>
      </c>
      <c r="C44">
        <v>5.25</v>
      </c>
    </row>
    <row r="45" spans="1:6" x14ac:dyDescent="0.25">
      <c r="B45" t="s">
        <v>33</v>
      </c>
      <c r="C45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Clackamas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</dc:creator>
  <cp:lastModifiedBy>Vanessa Vu</cp:lastModifiedBy>
  <cp:lastPrinted>2020-04-14T18:54:55Z</cp:lastPrinted>
  <dcterms:created xsi:type="dcterms:W3CDTF">2014-06-09T15:55:00Z</dcterms:created>
  <dcterms:modified xsi:type="dcterms:W3CDTF">2020-04-14T19:00:40Z</dcterms:modified>
  <cp:contentStatus/>
</cp:coreProperties>
</file>